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91" sheetId="3" r:id="rId3"/>
    <sheet name="SO 98-98" sheetId="4" r:id="rId4"/>
    <sheet name="SO 11-10-01" sheetId="5" r:id="rId5"/>
    <sheet name="SO 11-11-01" sheetId="6" r:id="rId6"/>
    <sheet name="SO 11-13-01.1" sheetId="7" r:id="rId7"/>
    <sheet name="SO 11-13-01.2" sheetId="8" r:id="rId8"/>
    <sheet name="SO 11-13-01.3" sheetId="9" r:id="rId9"/>
    <sheet name="SO 11-21-01" sheetId="10" r:id="rId10"/>
    <sheet name="SO 11-76-01" sheetId="11" r:id="rId11"/>
  </sheets>
  <definedNames/>
  <calcPr/>
  <webPublishing/>
</workbook>
</file>

<file path=xl/sharedStrings.xml><?xml version="1.0" encoding="utf-8"?>
<sst xmlns="http://schemas.openxmlformats.org/spreadsheetml/2006/main" count="5259" uniqueCount="798">
  <si>
    <t>Aspe</t>
  </si>
  <si>
    <t>Rekapitulace ceny</t>
  </si>
  <si>
    <t>S631700336</t>
  </si>
  <si>
    <t>Rekonstrukce přejezdu v km 36,756 na trati Domažlice - Planá</t>
  </si>
  <si>
    <t>ZŘ</t>
  </si>
  <si>
    <t>20201014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</si>
  <si>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</si>
  <si>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</si>
  <si>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</si>
  <si>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</si>
  <si>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</si>
  <si>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</si>
  <si>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</si>
  <si>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</si>
  <si>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</si>
  <si>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</si>
  <si>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</si>
  <si>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Rekonstrukce PZS P722 v evid. km 36,756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</si>
  <si>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</si>
  <si>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</si>
  <si>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</si>
  <si>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</si>
  <si>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</si>
  <si>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</si>
  <si>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</si>
  <si>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</si>
  <si>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</si>
  <si>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</si>
  <si>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</si>
  <si>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</si>
  <si>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</si>
  <si>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</si>
  <si>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</si>
  <si>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</si>
  <si>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</si>
  <si>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</si>
  <si>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</si>
  <si>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</si>
  <si>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</si>
  <si>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</si>
  <si>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</si>
  <si>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</si>
  <si>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</si>
  <si>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</si>
  <si>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</si>
  <si>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</si>
  <si>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</si>
  <si>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</si>
  <si>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</si>
  <si>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</si>
  <si>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</si>
  <si>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</si>
  <si>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</si>
  <si>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</si>
  <si>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</si>
  <si>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</si>
  <si>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</si>
  <si>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</si>
  <si>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</si>
  <si>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</si>
  <si>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</si>
  <si>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</si>
  <si>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</si>
  <si>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R2730</t>
  </si>
  <si>
    <t>POMOC PRÁCE ZŘÍZ NEBO ZAJIŠŤ OCHRANU INŽENÝRSKÝCH SÍTÍ</t>
  </si>
  <si>
    <t>KPL</t>
  </si>
  <si>
    <t>zahrnuje veškeré náklady spojené s objednatelem požadovanými zařízeními</t>
  </si>
  <si>
    <t>4</t>
  </si>
  <si>
    <t>R13173</t>
  </si>
  <si>
    <t>HLOUBENÍ JAM ZAPAŽ I NEPAŽ TŘ. I</t>
  </si>
  <si>
    <t>M3</t>
  </si>
  <si>
    <t>8*8+5*0,8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</si>
  <si>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</t>
  </si>
  <si>
    <t>5</t>
  </si>
  <si>
    <t>R131738</t>
  </si>
  <si>
    <t>HLOUBENÍ JAM ZAPAŽ I NEPAŽ TŘ. I, ODVOZ DO 20KM</t>
  </si>
  <si>
    <t>4*1,3</t>
  </si>
  <si>
    <t>6</t>
  </si>
  <si>
    <t>R13273</t>
  </si>
  <si>
    <t>HLOUBENÍ RÝH ŠÍŘ DO 2M PAŽ I NEPAŽ TŘ. I</t>
  </si>
  <si>
    <t>0,5*0,7*1760+0,65*1,2*40+0,35*0,8*300</t>
  </si>
  <si>
    <t>7</t>
  </si>
  <si>
    <t>R132738</t>
  </si>
  <si>
    <t>HLOUBENÍ RÝH ŠÍŘ DO 2M PAŽ I NEPAŽ TŘ. I, ODVOZ DO 20KM</t>
  </si>
  <si>
    <t>0,5*0,1*1760+0,65*0,1*40</t>
  </si>
  <si>
    <t>8</t>
  </si>
  <si>
    <t>R141733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</si>
  <si>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</si>
  <si>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</si>
  <si>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</si>
  <si>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9</t>
  </si>
  <si>
    <t>R702901</t>
  </si>
  <si>
    <t>ZŘÍZENÍ KAB.LOŽE Z PROSÁTÉ ZEMINY BEZ ZAKRYTÍ V RÝZE DO Š.65CM, TL.VRSTVY 10CM</t>
  </si>
  <si>
    <t>1. Položka obsahuje: – veškeré zemní práce včetně dodání zásypového materiálu 2. Položka neobsahuje: X 3. Způsob měření: Měří se metr délkový.</t>
  </si>
  <si>
    <t>10</t>
  </si>
  <si>
    <t>702312</t>
  </si>
  <si>
    <t>ZAKRYTÍ KABELŮ VÝSTRAŽNOU FÓLIÍ ŠÍŘKY PŘES 20 DO 40 CM</t>
  </si>
  <si>
    <t>OTSKP18</t>
  </si>
  <si>
    <t>Tehnická specifikace položky odpovídá příslušné cenové soustavě</t>
  </si>
  <si>
    <t>11</t>
  </si>
  <si>
    <t>R17411</t>
  </si>
  <si>
    <t>ZÁSYP JAM A RÝH ZEMINOU SE ZHUTNĚNÍM</t>
  </si>
  <si>
    <t>0,5*0,7*1760+0,65*1,2*40+0,35*0,8*300+8*8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</si>
  <si>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</si>
  <si>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12</t>
  </si>
  <si>
    <t>R18214</t>
  </si>
  <si>
    <t>ÚPRAVA POVRCHŮ SROVNÁNÍM ÚZEMÍ V TL DO 0,25M</t>
  </si>
  <si>
    <t>M2</t>
  </si>
  <si>
    <t>0,5*1760+0,65*40+0,35*150+8*2*2</t>
  </si>
  <si>
    <t>položka zahrnuje srovnání výškových rozdílů terénu</t>
  </si>
  <si>
    <t>13</t>
  </si>
  <si>
    <t>R702212</t>
  </si>
  <si>
    <t>KABELOVÁ CHRÁNIČKA ZEMNÍ DN PŘES 100 DO 200 MM</t>
  </si>
  <si>
    <t>1. Položka obsahuje: – proražení otvoru zdivem o průřezu od 0,01 do 0,025m2 – úpravu a začištění omítky po montáži vedení – pomocné mechanismy 2. Položka neobsahuje: – protipožární ucpávku 3. Způsob měření: Udává se počet kusů kompletní konstrukce nebo práce.</t>
  </si>
  <si>
    <t>14</t>
  </si>
  <si>
    <t>R702111</t>
  </si>
  <si>
    <t>KABELOVÝ ŽLAB ZEMNÍ VČETNĚ KRYTU SVĚTLÉ ŠÍŘKY DO 120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</si>
  <si>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 Měří se metr délkový.</t>
  </si>
  <si>
    <t>15</t>
  </si>
  <si>
    <t>R701005</t>
  </si>
  <si>
    <t>VYHLEDÁVACÍ MARKER ZEMNÍ S MOŽNOSTÍ ZÁPISU</t>
  </si>
  <si>
    <t>1. Položka obsahuje: – úprava dna výkopu – položení betonového žlabu / chráničky včetně zakrytí – pomocné mechanismy 2. Položka neobsahuje: X 3. Způsob měření: Udává se počet kusů kompletní konstrukce nebo práce.</t>
  </si>
  <si>
    <t>16</t>
  </si>
  <si>
    <t>R709210</t>
  </si>
  <si>
    <t>KŘIŽOVATKA KABELOVÝCH VEDENÍ SE STÁVAJÍCÍ INŽENÝRSKOU SÍTÍ (KABELEM, POTRUBÍM APOD.)</t>
  </si>
  <si>
    <t>17</t>
  </si>
  <si>
    <t>R2911</t>
  </si>
  <si>
    <t>OSTATNÍ POŽADAVKY - GEODETICKÉ ZAMĚŘENÍ</t>
  </si>
  <si>
    <t>HM</t>
  </si>
  <si>
    <t>zahrnuje veškeré náklady spojené s objednatelem požadovanými pracemi</t>
  </si>
  <si>
    <t>Pokládka, montáž</t>
  </si>
  <si>
    <t>18</t>
  </si>
  <si>
    <t>R75A131</t>
  </si>
  <si>
    <t>KABEL METALICKÝ DVOUPLÁŠŤOVÝ DO 12 PÁRŮ - DODÁVKA</t>
  </si>
  <si>
    <t>KMPÁR</t>
  </si>
  <si>
    <t>3*1,9+7*0,2+12*0,2</t>
  </si>
  <si>
    <t>1. Položka obsahuje: – dodání kabelů podle typu od výrobců včetně mimostaveništní dopravy 2. Položka neobsahuje: X 3. Způsob měření: Měří se n-násobky páru vodičů na kilometr.</t>
  </si>
  <si>
    <t>19</t>
  </si>
  <si>
    <t>75A217</t>
  </si>
  <si>
    <t>ZATAŽENÍ A SPOJKOVÁNÍ KABELŮ DO 12 PÁRŮ - MONTÁŽ</t>
  </si>
  <si>
    <t>20</t>
  </si>
  <si>
    <t>75A311</t>
  </si>
  <si>
    <t>KABELOVÁ FORMA (UKONČENÍ KABELŮ) PRO KABELY ZABEZPEČOVACÍ DO 12 PÁRŮ</t>
  </si>
  <si>
    <t>21</t>
  </si>
  <si>
    <t>R75A321</t>
  </si>
  <si>
    <t>SPOJKA ROVNÁ PRO PLASTOVÉ KABELY S JÁDRY O PRŮMĚRU 1 MM2 DO 12 PÁRŮ</t>
  </si>
  <si>
    <t>1. Položka obsahuje: – úplná montáž plastové spojky, příprava spojovacího přípravku, spojení žil kabelu, kontrola správnosti spojení žil, vysušení, zajištění přívodu el.energie, zatavení konců kabelu a svaření středu spojky – veškeré potřebné mechanizmy, jejich obsluhu a pořízení všech potřebných materiálů i vlastní spojky, přesun hmot 2. Položka neobsahuje: X 3. Způsob měření: Udává se počet kusů kompletní konstrukce nebo práce.</t>
  </si>
  <si>
    <t>22</t>
  </si>
  <si>
    <t>75I221</t>
  </si>
  <si>
    <t>KABEL ZEMNÍ DVOUPLÁŠŤOVÝ BEZ PANCÍŘE PRŮMĚRU ŽÍLY 0,8 MM DO 5XN</t>
  </si>
  <si>
    <t>KMČTYŘKA</t>
  </si>
  <si>
    <t>5*0,01</t>
  </si>
  <si>
    <t>23</t>
  </si>
  <si>
    <t>R75I22X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</si>
  <si>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</si>
  <si>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 Práce specifikovaného se měří délce kabelizace udané v metrech.</t>
  </si>
  <si>
    <t>24</t>
  </si>
  <si>
    <t>75IH31</t>
  </si>
  <si>
    <t>UKONČENÍ KABELU FORMA KABELOVÁ DÉLKY DO 0,5 M DO 5XN</t>
  </si>
  <si>
    <t>25</t>
  </si>
  <si>
    <t>75II11</t>
  </si>
  <si>
    <t>SPOJKA PRO CELOPLASTOVÉ KABELY BEZ PANCÍŘE DO 100 ŽIL</t>
  </si>
  <si>
    <t>26</t>
  </si>
  <si>
    <t>R75II1X</t>
  </si>
  <si>
    <t>SPOJKA PRO CELOPLASTOVÉ KABELY BEZ PANCÍŘE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</si>
  <si>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</si>
  <si>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27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</si>
  <si>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</si>
  <si>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</si>
  <si>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</si>
  <si>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</si>
  <si>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28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</si>
  <si>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</si>
  <si>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</si>
  <si>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</si>
  <si>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29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</si>
  <si>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</si>
  <si>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</si>
  <si>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 Měří se metr délkový.</t>
  </si>
  <si>
    <t>30</t>
  </si>
  <si>
    <t>742L12</t>
  </si>
  <si>
    <t>UKONČENÍ DVOU AŽ PĚTIŽÍLOVÉHO KABELU V ROZVADĚČI NEBO NA PŘÍSTROJI OD 4 DO 16 MM2</t>
  </si>
  <si>
    <t>31</t>
  </si>
  <si>
    <t>747511</t>
  </si>
  <si>
    <t>ZKOUŠKY VODIČŮ A KABELŮ NN PRŮŘEZU ŽÍLY DO 5X25 MM2</t>
  </si>
  <si>
    <t>32</t>
  </si>
  <si>
    <t>R75A410</t>
  </si>
  <si>
    <t>OZNAČOVACÍ ŠTÍTEK NA KABEL</t>
  </si>
  <si>
    <t>1. Položka obsahuje: – veškeré příslušentsví 2. Položka neobsahuje: X 3. Způsob měření: Udává se počet kusů kompletní konstrukce nebo práce.</t>
  </si>
  <si>
    <t>33</t>
  </si>
  <si>
    <t>R75A420</t>
  </si>
  <si>
    <t>OZNAČENÍ KABELŮ ZNAČKOVACÍ KABELOVOU OBJÍMKOU</t>
  </si>
  <si>
    <t>1. Položka obsahuje: – zhotovení objímky značkovací na průměr kabelu, vyražení znaku na objímku, připevnění objímky na kabel – výrobu objímek, použití mechanizmů, dopravu k místu použití, mzdy 2. Položka neobsahuje: X 3. Způsob měření: Udává se počet kusů kompletní konstrukce nebo práce.</t>
  </si>
  <si>
    <t>34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</si>
  <si>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</si>
  <si>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</si>
  <si>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 Měří se metr délkový.</t>
  </si>
  <si>
    <t>35</t>
  </si>
  <si>
    <t>R741B11</t>
  </si>
  <si>
    <t>ZEMNÍCÍ TYČ FEZN DÉLKY DO 2 M</t>
  </si>
  <si>
    <t>1. Položka obsahuje: – přípravu podkladu pro osazení – spojování – ochranný nátěr spoje dle příslušných norem 2. Položka neobsahuje: X 3. Způsob měření: Udává se počet kusů kompletní konstrukce nebo práce.</t>
  </si>
  <si>
    <t>36</t>
  </si>
  <si>
    <t>R75C881</t>
  </si>
  <si>
    <t>MEZIKOLEJOVÁ LANOVÁ PROPOJKA (DO 3 LAN DO DÉLKY 7 M) - DODÁVKA</t>
  </si>
  <si>
    <t>37</t>
  </si>
  <si>
    <t>75C887</t>
  </si>
  <si>
    <t>MEZIKOLEJOVÁ LANOVÁ PROPOJKA (DO 3 LAN DO DÉLKY 7 M) - MONTÁŽ</t>
  </si>
  <si>
    <t>38</t>
  </si>
  <si>
    <t>703112</t>
  </si>
  <si>
    <t>KABELOVÝ ROŠT/LÁVKA NOSNÝ ŽÁROVĚ ZINKOVANÝ VČETNĚ UPEVNĚNÍ A PŘÍSLUŠENSTVÍ SVĚTLÉ ŠÍŘKY PŘES 100 DO 250 MM</t>
  </si>
  <si>
    <t>39</t>
  </si>
  <si>
    <t>703312</t>
  </si>
  <si>
    <t>KRYT K NOSNÉMU ŽLABU/ROŠTU ŽÁROVĚ ZINKOVANÝ VČETNĚ UPEVNĚNÍ A PŘÍSLUŠENSTVÍ SVĚTLÉ ŠÍŘKY PŘES 100 DO 250 MM</t>
  </si>
  <si>
    <t>Zabezpečovací  zařízení - vnitřní</t>
  </si>
  <si>
    <t>40</t>
  </si>
  <si>
    <t>75B421</t>
  </si>
  <si>
    <t>STOJANOVÁ ŘADA PRO 2 STOJANY - DODÁVKA</t>
  </si>
  <si>
    <t>41</t>
  </si>
  <si>
    <t>75B427</t>
  </si>
  <si>
    <t>STOJANOVÁ ŘADA PRO 2 STOJANY - MONTÁŽ</t>
  </si>
  <si>
    <t>42</t>
  </si>
  <si>
    <t>75B6M1</t>
  </si>
  <si>
    <t>BEZÚDRŽBOVÁ BATERIE 24 V/250 AH - DODÁVKA</t>
  </si>
  <si>
    <t>43</t>
  </si>
  <si>
    <t>75B6T7</t>
  </si>
  <si>
    <t>BATERIE - MONTÁŽ</t>
  </si>
  <si>
    <t>44</t>
  </si>
  <si>
    <t>R75B633</t>
  </si>
  <si>
    <t>Měnič AC/DC 230/24 s funkcí dobíječe - dodávka, montáž</t>
  </si>
  <si>
    <t>45</t>
  </si>
  <si>
    <t>746771</t>
  </si>
  <si>
    <t>MĚNIČ DC/DC DO 20 A</t>
  </si>
  <si>
    <t>46</t>
  </si>
  <si>
    <t>R632650</t>
  </si>
  <si>
    <t>ZÁZNAMOVÉ ZAŘÍZENÍ - DODÁVKA A MONTÁŽ</t>
  </si>
  <si>
    <t>47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</si>
  <si>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</si>
  <si>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</si>
  <si>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</si>
  <si>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48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</si>
  <si>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</si>
  <si>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</si>
  <si>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</si>
  <si>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49</t>
  </si>
  <si>
    <t>75B471</t>
  </si>
  <si>
    <t>KABELOVÝ ROŠT VODOROVNÝ - DODÁVKA</t>
  </si>
  <si>
    <t>50</t>
  </si>
  <si>
    <t>75B477</t>
  </si>
  <si>
    <t>KABELOVÝ ROŠT VODOROVNÝ - MONTÁŽ</t>
  </si>
  <si>
    <t>51</t>
  </si>
  <si>
    <t>R744121</t>
  </si>
  <si>
    <t>ROZVODNICE NN MODULÁRNÍ, MIN. IP 55, TŘÍDA IZOLACE II, DO 24 MODULŮ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</si>
  <si>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 2. Položka neobsahuje: – přístrojové vybavení ( jističe, stykače apod. ) 3. Způsob měření: Udává se počet kusů kompletní konstrukce nebo práce.</t>
  </si>
  <si>
    <t>52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</si>
  <si>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</si>
  <si>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</si>
  <si>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</si>
  <si>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53</t>
  </si>
  <si>
    <t>R746698</t>
  </si>
  <si>
    <t>VYBAVENÍ DOMKU - NÁBYTEK - DODÁVKA A MONTÁŽ</t>
  </si>
  <si>
    <t>Zabezpečovací  zařízení - venkovní</t>
  </si>
  <si>
    <t>54</t>
  </si>
  <si>
    <t>R75D161</t>
  </si>
  <si>
    <t>RELÉOVÝ DOMEK (DO 9 M2) PREFABRIKOVANÝ, IZOLOVANÝ, S KLIMATIZACÍ A VNITŘNÍ KABELIZACÍ - DODÁVKA</t>
  </si>
  <si>
    <t>1. Položka obsahuje: – dodávka reléového domku prefabrikovaného, izolovaného, s klimatizací a vnitřní kabelizací, doprava do staveništního skladu – dodávku reléového domku prefabrikovaného, izolovaného, s klimatizací a vnitřní kabelizací včetně pomocného materiálu, dopravu do staveništního skladu 2. Položka neobsahuje: X 3. Způsob měření: Udává se počet kusů kompletní konstrukce nebo práce.</t>
  </si>
  <si>
    <t>55</t>
  </si>
  <si>
    <t>R75D167</t>
  </si>
  <si>
    <t>RELÉOVÝ DOMEK (DO 9 M2) PREFABRIKOVANÝ - MONTÁŽ</t>
  </si>
  <si>
    <t>56</t>
  </si>
  <si>
    <t>744231</t>
  </si>
  <si>
    <t>KABELOVÁ SKŘÍŇ VENKOVNÍ SPOLEČNÁ PŘÍSTROJOVÁ PRO PŘEJEZDY</t>
  </si>
  <si>
    <t>57</t>
  </si>
  <si>
    <t>R743B51</t>
  </si>
  <si>
    <t>PANEL MÍSTNÍHO OVLÁDÁNÍ</t>
  </si>
  <si>
    <t>Dodávka a montáž skříně místního ovládání přejezdu</t>
  </si>
  <si>
    <t>58</t>
  </si>
  <si>
    <t>75IEC1</t>
  </si>
  <si>
    <t>VENKOVNÍ TELEFONNÍ OBJEKT NA SLOUPKU</t>
  </si>
  <si>
    <t>59</t>
  </si>
  <si>
    <t>75IECX</t>
  </si>
  <si>
    <t>VENKOVNÍ TELEFONNÍ OBJEKT - MONTÁŽ</t>
  </si>
  <si>
    <t>60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</si>
  <si>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</si>
  <si>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</si>
  <si>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 Udává se počet kusů kompletní konstrukce nebo práce.</t>
  </si>
  <si>
    <t>61</t>
  </si>
  <si>
    <t>R75D217</t>
  </si>
  <si>
    <t>VÝSTRAŽNÍK SE ZÁVOROU, 1 SKŘÍŇ - MONTÁŽ</t>
  </si>
  <si>
    <t>1. Položka obsahuje: – výkop jámy pro BETONOVÝ základ výstražníku – usazení betonového základu, montáž výstražníku se závorou 1 skříň, zapojení kabelových forem (včetně měření a zapojení po měření) – montáž výstražníku se závorou 1 skříň se všemi pomocnými a doplňujícími pracemi a součástmi, případné použití mechanizmů, včetně dopravy ze skladu k místu montáže 2. Položka neobsahuje: X 3. Způsob měření: Udává se počet kusů kompletní konstrukce nebo práce.</t>
  </si>
  <si>
    <t>62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</si>
  <si>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</si>
  <si>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</si>
  <si>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 Udává se počet kusů kompletní konstrukce nebo práce.</t>
  </si>
  <si>
    <t>63</t>
  </si>
  <si>
    <t>75D277</t>
  </si>
  <si>
    <t>ZAŘÍZENÍ (PZZ) PRO NEVIDOMÉ - MONTÁŽ</t>
  </si>
  <si>
    <t>64</t>
  </si>
  <si>
    <t>R75D251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</si>
  <si>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</si>
  <si>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</si>
  <si>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65</t>
  </si>
  <si>
    <t>R75D167U</t>
  </si>
  <si>
    <t>STAVEBNÍ ÚPRAVY V OKOLÍ RD</t>
  </si>
  <si>
    <t>D</t>
  </si>
  <si>
    <t>Demontáže</t>
  </si>
  <si>
    <t>70</t>
  </si>
  <si>
    <t>R75D168</t>
  </si>
  <si>
    <t>RELÉOVÝ DOMEK (DO 9 M2) PREFABRIKOVANÝ - DEMONTÁŽ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</si>
  <si>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</si>
  <si>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71</t>
  </si>
  <si>
    <t>75D228</t>
  </si>
  <si>
    <t>VÝSTRAŽNÍK BEZ ZÁVORY, 1 SKŘÍŇ - DEMONTÁŽ</t>
  </si>
  <si>
    <t>72</t>
  </si>
  <si>
    <t>75C918</t>
  </si>
  <si>
    <t>SNÍMAČ POČÍTAČE NÁPRAV - DEMONTÁŽ</t>
  </si>
  <si>
    <t>73</t>
  </si>
  <si>
    <t>R742Z23</t>
  </si>
  <si>
    <t>DEMONTÁŽ KABELOVÉHO VEDENÍ</t>
  </si>
  <si>
    <t>74</t>
  </si>
  <si>
    <t>R709611</t>
  </si>
  <si>
    <t>DEMONTÁŽ KABELOVÉHO ŽLABU/LIŠTY VČETNĚ KRYTU</t>
  </si>
  <si>
    <t>1. Položka obsahuje: – přípravu podkladu pro osazení 2. Položka neobsahuje: X 3. Způsob měření: Měří se metr délkový.</t>
  </si>
  <si>
    <t>75</t>
  </si>
  <si>
    <t>709692</t>
  </si>
  <si>
    <t>DEMONTÁŽ - ODVOZ (NA LIKVIDACI ODPADŮ NEBO JINÉ URČENÉ MÍSTO)</t>
  </si>
  <si>
    <t>tkm</t>
  </si>
  <si>
    <t>76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</si>
  <si>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</si>
  <si>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</si>
  <si>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</si>
  <si>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</si>
  <si>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77</t>
  </si>
  <si>
    <t>15140</t>
  </si>
  <si>
    <t>POPLATKY ZA LIKVIDACŮ ODPADŮ NEKONTAMINOVANÝCH - 17 01 01 BETON Z DEMOLIC OBJEKTŮ, ZÁKLADŮ TV</t>
  </si>
  <si>
    <t>78</t>
  </si>
  <si>
    <t>15310</t>
  </si>
  <si>
    <t>POPLATKY ZA LIKVIDACŮ ODPADŮ NEKONTAMINOVANÝCH - 16 02 14 ELEKTROŠROT (VYŘAZENÁ EL. ZAŘÍZENÍ A PŘÍSTR. - AL, CU A VZ. KOVY)</t>
  </si>
  <si>
    <t>Ostatní</t>
  </si>
  <si>
    <t>79</t>
  </si>
  <si>
    <t>R29611</t>
  </si>
  <si>
    <t>OSTATNÍ POŽADAVKY - ODBORNÝ DOZOR</t>
  </si>
  <si>
    <t>HOD</t>
  </si>
  <si>
    <t>zahrnuje veškeré náklady spojené s objednatelem požadovaným dozorem</t>
  </si>
  <si>
    <t>80</t>
  </si>
  <si>
    <t>R3720</t>
  </si>
  <si>
    <t>POMOC PRÁCE ZAJIŠŤ NEBO ZŘÍZ REGULACI A OCHRANU DOPRAVY - DIO</t>
  </si>
  <si>
    <t>zahrnuje objednatelem povolené náklady na požadovaná zařízení zhotovitele</t>
  </si>
  <si>
    <t>81</t>
  </si>
  <si>
    <t>75E137</t>
  </si>
  <si>
    <t>PŘEZKOUŠENÍ VLAKOVÝCH CEST</t>
  </si>
  <si>
    <t>82</t>
  </si>
  <si>
    <t>R75E197</t>
  </si>
  <si>
    <t>PŘÍPRAVA A CELKOVÉ ZKOUŠKY PŘEJEZDOVÉHO ZABEZPEČOVACÍHO ZAŘÍZENÍ PRO JEDNU KOLEJ</t>
  </si>
  <si>
    <t>1. Položka obsahuje: – regulování a aktivování automatického přejezdového zařízení – příprava a provedení celkových zkoušek přejezdového zab.zařízení – kompletní přezkoušení a regulaci 2. Položka neobsahuje: X 3. Způsob měření: Udává se počet kusů kompletní konstrukce nebo práce.</t>
  </si>
  <si>
    <t>83</t>
  </si>
  <si>
    <t>R75E1C7</t>
  </si>
  <si>
    <t>PROTOKOL UTZ</t>
  </si>
  <si>
    <t>1. Položka obsahuje: – protokol autorizovanou osobou podle požadavku ČSN, včetně hodnocení 2. Položka neobsahuje: X 3. Způsob měření: Udává se počet kusů kompletní konstrukce nebo práce.</t>
  </si>
  <si>
    <t>84</t>
  </si>
  <si>
    <t>R75E127</t>
  </si>
  <si>
    <t>CELKOVÁ PROHLÍDKA ZAŘÍZENÍ A VYHOTOVENÍ REVIZNÍ ZPRÁVY</t>
  </si>
  <si>
    <t>1. Položka obsahuje: – kontrola zařízení, zda odpovídá podmínkám pro bezpečný provoz, včetně potřebných měření a vyhotovení revizní zprávy odpovědným pracovníkem – vlastní kontrolu, příslušná měření a zpracování revizní zprávy 2. Položka neobsahuje: X 3. Způsob měření: Udává se počet hodin provádění dozoru, revize nebo práce.</t>
  </si>
  <si>
    <t>85</t>
  </si>
  <si>
    <t>R75E1B7</t>
  </si>
  <si>
    <t>REGULACE A ZKOUŠENÍ ZABEZPEČOVACÍHO ZAŘÍZENÍ</t>
  </si>
  <si>
    <t>1. Položka obsahuje: – zajištění a provedení čiností určenných položkou včetně dodávky potřebného pomocného materiálu a dopravy na místo určení – provedení zkušebního provozu se všemi pomocnými a doplňujícími pracemi a součástmi, případné použití mechanizmů 2. Položka neobsahuje: X 3. Způsob měření: Udává se počet hodin provádění dozoru, revize nebo práce.</t>
  </si>
  <si>
    <t>86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</si>
  <si>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</si>
  <si>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</si>
  <si>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</si>
  <si>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PN</t>
  </si>
  <si>
    <t>Počítače náprav</t>
  </si>
  <si>
    <t>66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</si>
  <si>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</si>
  <si>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</si>
  <si>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</si>
  <si>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67</t>
  </si>
  <si>
    <t>R75C917</t>
  </si>
  <si>
    <t>SNÍMAČ POČÍTAČE NÁPRAV - MONTÁŽ</t>
  </si>
  <si>
    <t>1. Položka obsahuje: – montáž snímače počítače náprav včetně zapojení kabelových forem (včetně měření a zapojení po měření), přezkoušení – montáž snímače počítače náprav se všemi pomocnými a doplňujícími pracemi a součástmi, případné použití mechanizmů, včetně dopravy ze skladu k místu montáže 2. Položka neobsahuje: X 3. Způsob měření: Udává se počet kusů kompletní konstrukce nebo práce.</t>
  </si>
  <si>
    <t>68</t>
  </si>
  <si>
    <t>R75C931</t>
  </si>
  <si>
    <t>SKŘÍŇ S POČÍTAČI NÁPRAV 4 BODŮ/2 ÚSEKY - DODÁVKA</t>
  </si>
  <si>
    <t>1. Položka obsahuje: – dodávka skříně s počítači náprav 4 body/2 úseky včetně potřebného pomocného materiálu a dopravy do staveništního skladu – dodávku skříně s počítači náprav 4 bodů/427 úseků do stavědlové ústředny včetně skříně podle určení a pomocného materiálu, dopravu do staveništního skladu 2. Položka neobsahuje: X 3. Způsob měření: Udává se počet kusů kompletní konstrukce nebo práce.</t>
  </si>
  <si>
    <t>69</t>
  </si>
  <si>
    <t>R75C937</t>
  </si>
  <si>
    <t>SKŘÍŇ S POČÍTAČI NÁPRAV 4 BODŮ/2 ÚSEKY - MONTÁŽ</t>
  </si>
  <si>
    <t>1. Položka obsahuje: – montáž skříně s počítači náprav 4 bodů/2 úseků, zapojení, přezkoušení – montáž skříně s počítači náprav 4 bodů/2 úseků se všemi pomocnými a doplňujícími pracemi a součástmi, případné použití mechanizmů, včetně dopravy ze skladu k místu montáže 2. Položka neobsahuje: X 3. Způsob měření: Udává se počet kusů kompletní konstrukce nebo práce.</t>
  </si>
  <si>
    <t>D.2</t>
  </si>
  <si>
    <t>Železniční sdělovací zařízení</t>
  </si>
  <si>
    <t xml:space="preserve">  PS 11-02-91</t>
  </si>
  <si>
    <t>Traťový kabel a trubka HDPE 40 pro OK</t>
  </si>
  <si>
    <t>PS 11-02-91</t>
  </si>
  <si>
    <t>3*1,5+8*0,8</t>
  </si>
  <si>
    <t>0,35*0,8*500</t>
  </si>
  <si>
    <t>0,35*0,1*500</t>
  </si>
  <si>
    <t>3*1,2+8*0,8+0,35*0,8*500</t>
  </si>
  <si>
    <t>0,35*500</t>
  </si>
  <si>
    <t>5*2,3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</si>
  <si>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</si>
  <si>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</si>
  <si>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</si>
  <si>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</si>
  <si>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</si>
  <si>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</si>
  <si>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</si>
  <si>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</si>
  <si>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75IF21</t>
  </si>
  <si>
    <t>ROZPOJOVACÍ SVORKOVNICE 2/10, 2/8</t>
  </si>
  <si>
    <t>R75IF2X</t>
  </si>
  <si>
    <t>ROZPOJOVACÍ SVORKOVNICE 2/10, 2/8 - MONTÁŽ</t>
  </si>
  <si>
    <t>75IE41</t>
  </si>
  <si>
    <t>SLOUPKOVÝ ROZVADĚČ DO 100 PÁRŮ</t>
  </si>
  <si>
    <t>75IE4X</t>
  </si>
  <si>
    <t>SLOUPKOVÝ ROZVADĚČ DO 100 PÁRŮ - MONTÁŽ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</si>
  <si>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</si>
  <si>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</si>
  <si>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</si>
  <si>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</si>
  <si>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</si>
  <si>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</si>
  <si>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</si>
  <si>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</si>
  <si>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</si>
  <si>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</si>
  <si>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</si>
  <si>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</si>
  <si>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a práce.</t>
  </si>
  <si>
    <t>75IA1X</t>
  </si>
  <si>
    <t>OPTOTRUBKOVÁ SPOJKA - MONTÁŽ</t>
  </si>
  <si>
    <t>R75IA61</t>
  </si>
  <si>
    <t>OPTOTRUBKOVÁ KONCOKA S VENTILKEM PRŮMĚRU DO 40 MM</t>
  </si>
  <si>
    <t>R75IA6X</t>
  </si>
  <si>
    <t>OPTOTRUBKOVÁ KONCOKA S VENTILKEM - MONTÁŽ</t>
  </si>
  <si>
    <t>R75ID21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</si>
  <si>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</si>
  <si>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</si>
  <si>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</si>
  <si>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</si>
  <si>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</si>
  <si>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</si>
  <si>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</si>
  <si>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75IECY</t>
  </si>
  <si>
    <t>VENKOVNÍ TELEFONNÍ OBJEKT - DEMONTÁŽ</t>
  </si>
  <si>
    <t>29611</t>
  </si>
  <si>
    <t>R2940</t>
  </si>
  <si>
    <t>KABELOVÁ KNIHA PLÁNŮ</t>
  </si>
  <si>
    <t>Výměna listů knihy plánů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</si>
  <si>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</si>
  <si>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</si>
  <si>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</si>
  <si>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</si>
  <si>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</si>
  <si>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</si>
  <si>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</si>
  <si>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</si>
  <si>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</si>
  <si>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</si>
  <si>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</si>
  <si>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</si>
  <si>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</si>
  <si>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</si>
  <si>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</si>
  <si>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</si>
  <si>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</si>
  <si>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</si>
  <si>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</si>
  <si>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</si>
  <si>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</si>
  <si>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</si>
  <si>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</si>
  <si>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</si>
  <si>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</si>
  <si>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</si>
  <si>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</si>
  <si>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</si>
  <si>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</si>
  <si>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</si>
  <si>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</si>
  <si>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</si>
  <si>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</si>
  <si>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</si>
  <si>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11-10-01</t>
  </si>
  <si>
    <t>SO 11-10-01</t>
  </si>
  <si>
    <t>R528900</t>
  </si>
  <si>
    <t>KOLEJ 49 E1, "L", BEZSTYKOVÁ, OCELOVÝ Y, UP. PRUŽNÉ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</si>
  <si>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 3. Způsob měření: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</si>
  <si>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</si>
  <si>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</si>
  <si>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</si>
  <si>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</si>
  <si>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</si>
  <si>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práce.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</si>
  <si>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</si>
  <si>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</si>
  <si>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 Udává se počet kusů kompletní konstrukce nebo práce.</t>
  </si>
  <si>
    <t>R5910035030</t>
  </si>
  <si>
    <t>Dosažení dovolené upínací teploty v BK prodloužením kolejnicového pásu v koleji tv. S49</t>
  </si>
  <si>
    <t>svar</t>
  </si>
  <si>
    <t>549331</t>
  </si>
  <si>
    <t>ZŘÍZENÍ BEZSTYKOVÉ KOLEJE NA STÁVAJÍCÍCH ÚSECÍCH V KOLEJI</t>
  </si>
  <si>
    <t>541141</t>
  </si>
  <si>
    <t>PŘÍČNÝ POSUN KOLEJE NA PRAŽCÍCH OCELOVÝCH Y DO 0,5 M</t>
  </si>
  <si>
    <t>R542231</t>
  </si>
  <si>
    <t>SMĚROVÉ A VÝŠKOVÉ VYROVNÁNÍ VÝHYBKOVÉ KONSTRUKCE NA PRAŽCÍCH OCELOVÝCH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</si>
  <si>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 Měří se délka koleje ve smyslu ČSN 73 6360, tj. v ose koleje.</t>
  </si>
  <si>
    <t>549530</t>
  </si>
  <si>
    <t>PODBITÍ PRAŽCE</t>
  </si>
  <si>
    <t>512550</t>
  </si>
  <si>
    <t>KOLEJOVÉ LOŽE - ZŘÍZENÍ Z KAMENIVA HRUBÉHO DRCENÉHO (ŠTĚRK)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</si>
  <si>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</si>
  <si>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</si>
  <si>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</si>
  <si>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925110</t>
  </si>
  <si>
    <t>DRÁŽNÍ STEZKY Z DRTI TL. DO 50 MM</t>
  </si>
  <si>
    <t>923941</t>
  </si>
  <si>
    <t>ZAJIŠŤOVACÍ ZNAČKA KONZOLOVÁ (K) VČETNĚ OCELOVÉHO SLOUPKU</t>
  </si>
  <si>
    <t>923471</t>
  </si>
  <si>
    <t>SKLONOVNÍK</t>
  </si>
  <si>
    <t>91323</t>
  </si>
  <si>
    <t>HEKTOMETROVNÍKY BETONOVÉ</t>
  </si>
  <si>
    <t>965010</t>
  </si>
  <si>
    <t>ODSTRANĚNÍ KOLEJOVÉHO LOŽE A DRÁŽNÍCH STEZEK</t>
  </si>
  <si>
    <t>965022</t>
  </si>
  <si>
    <t>ODSTRANĚNÍ KOLEJOVÉHO LOŽE A DRÁŽNÍCH STEZEK - ODVOZ NA MEZIDEPONII</t>
  </si>
  <si>
    <t>M3KM</t>
  </si>
  <si>
    <t>R965021</t>
  </si>
  <si>
    <t>ODSTRANĚNÍ KOLEJOVÉHO LOŽE A DRÁŽNÍCH STEZEK - ODVOZ NA SKLÁDKU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</si>
  <si>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</si>
  <si>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965851</t>
  </si>
  <si>
    <t>DEMONTÁŽ ZAJIŠŤOVACÍ ZNAČKY</t>
  </si>
  <si>
    <t>965852</t>
  </si>
  <si>
    <t>DEMONTÁŽ ZAJIŠŤOVACÍ ZNAČKY - ODVOZ (NA LIKVIDACI ODPADŮ NEBO JINÉ URČENÉ MÍSTO)</t>
  </si>
  <si>
    <t>R965124</t>
  </si>
  <si>
    <t>DEMONTÁŽ KOLEJE NA DŘEVĚNÝCH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</si>
  <si>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 3. Způsob měření:</t>
  </si>
  <si>
    <t>R965126</t>
  </si>
  <si>
    <t>DEMONTÁŽ KOLEJE NA DŘEVĚNÝCH PRAŽCÍCH - ODVOZ ROZEBRANÝCH SOUČÁSTÍ (Z MÍSTA DEMONTÁŽE NEBO Z MONTÁŽNÍ ZÁKLADNY) K LIKVIDACI</t>
  </si>
  <si>
    <t>1. Položka obsahuje: – naložení na dopravní prostředek, odvoz a složení – případné překládky na trase 2. Položka neobsahuje: – poplatky za likvidaci odpadů, nacení se položkami ze ssd 0 3. Způsob měření: Výměra je sumou součinů tun vybouraného materiálu v původním stavu a k nim příslušných jednotlivých odvozových vzdáleností v kilometrech.</t>
  </si>
  <si>
    <t>R5906105020</t>
  </si>
  <si>
    <t>DEMONTÁŽ DŘEVĚNÝCH PRAŽCŮ</t>
  </si>
  <si>
    <t>Položka obsahuje: Demontáž železničního pražce betonového, vč. dopravení na montážní základnu</t>
  </si>
  <si>
    <t>R15150</t>
  </si>
  <si>
    <t>POPLATKY ZA LIKVIDACŮ ODPADŮ NEKONTAMINOVANÝCH - 17 05 08 ŠTĚRK Z KOLEJIŠTĚ</t>
  </si>
  <si>
    <t>15510</t>
  </si>
  <si>
    <t>POPLATKY ZA LIKVIDACŮ ODPADŮ NEBEZPEČNÝCH - 17 05 07* LOKÁLNĚ ZNEČIŠTĚNÝ ŠTĚRK A ZEMINA Z KOLEJIŠTĚ (VÝHYBKY)</t>
  </si>
  <si>
    <t>R15310</t>
  </si>
  <si>
    <t>POPLATKY ZA LIKVIDACŮ ODPADŮ NEKONTAMINOVANÝCH - 17 04 05 ŽELEZNÝ ŠROT - KONSTRUKCE, STOŽÁRY, KOLEJ.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</si>
  <si>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</si>
  <si>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15520</t>
  </si>
  <si>
    <t>POPLATKY ZA LIKVIDACŮ ODPADŮ NEBEZPEČNÝCH - 17 02 04* ŽELEZNIČNÍ PRAŽCE DŘEVĚNÉ</t>
  </si>
  <si>
    <t>E.1.1.2</t>
  </si>
  <si>
    <t>Železniční spodek</t>
  </si>
  <si>
    <t xml:space="preserve">  SO 11-11-01</t>
  </si>
  <si>
    <t>SO 11-11-01</t>
  </si>
  <si>
    <t>Železniční spodek a odvodnění</t>
  </si>
  <si>
    <t>R212635</t>
  </si>
  <si>
    <t>TRATIVODY KOMPL Z TRUB Z PLAST HM DN DO 150MM, RÝHA TŘ I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</si>
  <si>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</si>
  <si>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21461</t>
  </si>
  <si>
    <t>SEPARAČNÍ GEOTEXTILIE</t>
  </si>
  <si>
    <t>R45152</t>
  </si>
  <si>
    <t>PODKLADNÍ A VÝPLŇOVÉ VRSTVY Z KAMENIVA DRCENÉHO</t>
  </si>
  <si>
    <t>položka zahrnuje dodávku předepsaného kameniva, mimostaveništní a vnitrostaveništní dopravu a jeho uložení není-li v zadávací dokumentaci uvedeno jinak, jedná se o nakupovaný materiál</t>
  </si>
  <si>
    <t>R894846</t>
  </si>
  <si>
    <t>ŠACHTY KANALIZAČNÍ PLASTOVÉ D 400MM</t>
  </si>
  <si>
    <t>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</si>
  <si>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87533</t>
  </si>
  <si>
    <t>POTRUBÍ DREN Z TRUB PLAST DN DO 150MM</t>
  </si>
  <si>
    <t>9181A</t>
  </si>
  <si>
    <t>ČELA PROPUSTU Z TRUB DN DO 300MM Z BETONU</t>
  </si>
  <si>
    <t>89516</t>
  </si>
  <si>
    <t>DRENÁŽNÍ VÝUSŤ Z BETON DÍLCŮ</t>
  </si>
  <si>
    <t>R9183A2</t>
  </si>
  <si>
    <t>PROPUSTY Z TRUB DN 300MM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</si>
  <si>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</si>
  <si>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</si>
  <si>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</si>
  <si>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</si>
  <si>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R935901</t>
  </si>
  <si>
    <t>ŽLABY A RIGOLY Z PŘÍKOPOVÝCH ŽLABŮ (VČETNĚ POKLOPŮ A MŘÍŽÍ) "J" MALÉ</t>
  </si>
  <si>
    <t>1. Položka obsahuje: – veškeré práce a materiál obsažený v názvu položky 2. Položka neobsahuje: X 3. Způsob měření: Měří se metr délkový.</t>
  </si>
  <si>
    <t>451314</t>
  </si>
  <si>
    <t>PODKLADNÍ A VÝPLŇOVÉ VRSTVY Z PROSTÉHO BETONU C20/25</t>
  </si>
  <si>
    <t>R12931</t>
  </si>
  <si>
    <t>ČIŠTĚNÍ PŘÍKOPŮ OD NÁNOSU DO 0,25M3/M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</si>
  <si>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</si>
  <si>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R12940</t>
  </si>
  <si>
    <t>ČIŠTĚNÍ RÁMOVÝCH A KLENBOVÝCH PROPUSTŮ OD NÁNOSŮ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</si>
  <si>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</si>
  <si>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</si>
  <si>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</si>
  <si>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TERÉNNÍ ÚPRAVY</t>
  </si>
  <si>
    <t>položka zahrnuje úpravu terénu do požadovaného profilu</t>
  </si>
  <si>
    <t>R501430</t>
  </si>
  <si>
    <t>ZŘÍZENÍ KONSTRUKČNÍ VRSTVY TĚLESA ŽELEZNIČNÍHO SPODKU ZE ZEMINY ZLEPŠENÉ (STABILIZOVANÉ) VÁPNO-CEMENTEM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</si>
  <si>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</si>
  <si>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</si>
  <si>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</si>
  <si>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 Měří se metr krychlový.</t>
  </si>
  <si>
    <t>R18110</t>
  </si>
  <si>
    <t>ÚPRAVA PLÁNĚ SE ZHUTNĚNÍM V HORNINĚ TŘ. I</t>
  </si>
  <si>
    <t>položka zahrnuje úpravu pláně včetně vyrovnání výškových rozdílů. Míru zhutnění určuje projekt.</t>
  </si>
  <si>
    <t>18331</t>
  </si>
  <si>
    <t>SADOVNICKÉ OBDĚLÁNÍ PŮDY</t>
  </si>
  <si>
    <t>18241</t>
  </si>
  <si>
    <t>ZALOŽENÍ TRÁVNÍKU RUČNÍM VÝSEVEM</t>
  </si>
  <si>
    <t>R62745</t>
  </si>
  <si>
    <t>OBNOVA ZDIVA, SANACE, SPÁROVÁNÍ</t>
  </si>
  <si>
    <t>Ostatní práce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</si>
  <si>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</si>
  <si>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</si>
  <si>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</si>
  <si>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</si>
  <si>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</si>
  <si>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</si>
  <si>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</si>
  <si>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</si>
  <si>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R501101O2</t>
  </si>
  <si>
    <t>ODSTRANĚNÍ KONSTRUKČNÍ VRSTVY TĚLESA ZE ŽELEZNIČNÍHO SPODKU ZE ŠTĚRKODRTI - ODVOZ NA MEZIDEPONII</t>
  </si>
  <si>
    <t>R501101O</t>
  </si>
  <si>
    <t>ODSTRANĚNÍ KONSTRUKČNÍ VRSTVY TĚLESA ZE ŽELEZNIČNÍHO SPODKU ZE ŠTĚRKODRTI - ODVOZ DO 20 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</si>
  <si>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</si>
  <si>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E.1.3</t>
  </si>
  <si>
    <t>Železniční přejezdy</t>
  </si>
  <si>
    <t xml:space="preserve">  SO 11-13-01.1</t>
  </si>
  <si>
    <t>Rekonstrukce přejezdu P722 v evid. km 36,756 – SŽDC s.o.</t>
  </si>
  <si>
    <t>SO 11-13-01.1</t>
  </si>
  <si>
    <t>Přejezdová konstrukce</t>
  </si>
  <si>
    <t>R921410</t>
  </si>
  <si>
    <t>ŽELEZNIČNÍ PŘEJEZD PLASTBETONOVÝ</t>
  </si>
  <si>
    <t>1. Položka obsahuje:  
 – úpravu a hutnění podloží přejezdové konstrukce  
 – dodávku přejezdové konstrukce s veškerými prvky a částmi daného typu přejezdové konstrukce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</si>
  <si>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</si>
  <si>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</si>
  <si>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</si>
  <si>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</si>
  <si>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</si>
  <si>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</si>
  <si>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</si>
  <si>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</si>
  <si>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</si>
  <si>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</si>
  <si>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R574C06</t>
  </si>
  <si>
    <t>ASFALTOVÝ BETON PRO LOŽNÍ VRSTVY ACL 16+, 16S</t>
  </si>
  <si>
    <t>R5740E6</t>
  </si>
  <si>
    <t>ASFALTOVÝ BETON PRO PODKLADNÍ VRSTVY ACP 16+, 16S</t>
  </si>
  <si>
    <t>R572211</t>
  </si>
  <si>
    <t>SPOJOVACÍ POSTŘIK Z ASFALTU DO 0,5KG/M2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</si>
  <si>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</si>
  <si>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</si>
  <si>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</si>
  <si>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</si>
  <si>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</si>
  <si>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</si>
  <si>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3720</t>
  </si>
  <si>
    <t>29522</t>
  </si>
  <si>
    <t>OSTATNÍ POŽADAVKY - REVIZNÍ ZPRÁVY</t>
  </si>
  <si>
    <t>917223</t>
  </si>
  <si>
    <t>SILNIČNÍ A CHODNÍKOVÉ OBRUBY Z BETONOVÝCH OBRUBNÍKŮ ŠÍŘ 100MM</t>
  </si>
  <si>
    <t>917224</t>
  </si>
  <si>
    <t>SILNIČNÍ A CHODNÍKOVÉ OBRUBY Z BETONOVÝCH OBRUBNÍKŮ ŠÍŘ 150MM</t>
  </si>
  <si>
    <t>R582621</t>
  </si>
  <si>
    <t>KRYTY Z BETON DLAŽDIC SE ZÁMKEM ŠEDÝCH TL 60MM DO LOŽE Z MC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</si>
  <si>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</t>
  </si>
  <si>
    <t>R451314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</si>
  <si>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</si>
  <si>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R348171</t>
  </si>
  <si>
    <t>ZÁBRADLÍ Z DÍLCŮ KOVOVÝCH S NÁTĚREM</t>
  </si>
  <si>
    <t>KG</t>
  </si>
  <si>
    <t>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</t>
  </si>
  <si>
    <t>R465922</t>
  </si>
  <si>
    <t>DLAŽBY Z BETONOVÝCH DLAŽDIC NA MC</t>
  </si>
  <si>
    <t>- úpravu podkladu - zřízení spojovací vrstvy - zřízení lože dlažby z předepsaného materiálu - dodávku a uložení dlažby, ev. předlažby, do předepsaného tvaru z pohledové úpravy - spárování, těsnění, tmelení a vyplnění spar případně s vyklínováním - úprava</t>
  </si>
  <si>
    <t>R17360</t>
  </si>
  <si>
    <t>ZEMNÍ KRAJNICE A DOSYPÁVKY Z HORNIN KAMENITÝCH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</si>
  <si>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svahování, hutnění a uzavírání povrchů svahů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</si>
  <si>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R915111</t>
  </si>
  <si>
    <t>VODOROVNÉ DOPRAVNÍ ZNAČENÍ BARVOU HLADKÉ - DODÁVKA A POKLÁDKA</t>
  </si>
  <si>
    <t>položka zahrnuje: - dodání a pokládku nátěrového materiálu (měří se pouze natíraná plocha) - předznačení a reflexní úpravu</t>
  </si>
  <si>
    <t>915112</t>
  </si>
  <si>
    <t>VODOROVNÉ DOPRAVNÍ ZNAČENÍ BARVOU HLADKÉ - ODSTRANĚNÍ</t>
  </si>
  <si>
    <t>R113728</t>
  </si>
  <si>
    <t>FRÉZOVÁNÍ ZPEVNĚNÝCH PLOCH ASFALTOVÝCH,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</si>
  <si>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</si>
  <si>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</si>
  <si>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</si>
  <si>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R965321</t>
  </si>
  <si>
    <t>ROZEBRÁNÍ PŘEJEZDU, PŘECHODU OSTATNÍCH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</si>
  <si>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</t>
  </si>
  <si>
    <t>R965322</t>
  </si>
  <si>
    <t>ROZEBRÁNÍ PŘEJEZDU, PŘECHODU OSTATNÍCH - ODVOZ (NA LIKVIDACI ODPADŮ NEBO JINÉ URČENÉ MÍSTO)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</si>
  <si>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 vzdáleností v kilometrech.</t>
  </si>
  <si>
    <t>15130</t>
  </si>
  <si>
    <t>POPLATKY ZA LIKVIDACŮ ODPADŮ NEKONTAMINOVANÝCH - 17 03 02 VYBOURANÝ ASFALTOVÝ BETON BEZ DEHTU</t>
  </si>
  <si>
    <t xml:space="preserve">  SO 11-13-01.2</t>
  </si>
  <si>
    <t>Rekonstrukce přejezdu P722 v evid. km 36,756 – Správa a údržba silnic Plzeňského kraje, p.o.</t>
  </si>
  <si>
    <t>SO 11-13-01.2</t>
  </si>
  <si>
    <t>919112</t>
  </si>
  <si>
    <t>ŘEZÁNÍ ASFALTOVÉHO KRYTU VOZOVEK TL DO 100MM</t>
  </si>
  <si>
    <t>R921910</t>
  </si>
  <si>
    <t>PRAHOVÁ VPUSŤ</t>
  </si>
  <si>
    <t>1. Položka obsahuje: – dodání prahové vpusti včetně betonového lože – montáž prahové vpusti na místě při přerušení železničního a silničního provozu – ukončení čel prahové vpusti betonovou směsí (včetně bednicích prostřeků), popř. jiným způsobem – atypická provedení, směrové zlomy, vpusti včetně napojení na odvodňovací potrubí ap. – příplatky za ztížené podmínky vyskytující se při zřízení kolejových vah, např. za překážky na straně koleje ap. 2. Položka neobsahuje: – odvodňovací nebo kanalizační přípojku – zemní práce – hutnění podloží – zřízení, pronájem a odstranění dopravního značení objízdné trasy 3. Způsob měření:</t>
  </si>
  <si>
    <t xml:space="preserve">  SO 11-13-01.3</t>
  </si>
  <si>
    <t>Rekonstrukce přejezdu P722 v evid. km 36,756 – Město Bělá nad Radbuzou</t>
  </si>
  <si>
    <t>SO 11-13-01.3</t>
  </si>
  <si>
    <t>R58262A</t>
  </si>
  <si>
    <t>KRYTY Z BETON DLAŽDIC SE ZÁMKEM BAREV RELIÉF TL 60MM DO LOŽE Z MC</t>
  </si>
  <si>
    <t>E.1.4</t>
  </si>
  <si>
    <t>Mosty, propustky, zdi</t>
  </si>
  <si>
    <t xml:space="preserve">  SO 11-21-01</t>
  </si>
  <si>
    <t>Rekonstrukce propustku u přejezdu P722 v evid. km 36,756</t>
  </si>
  <si>
    <t>SO 11-21-01</t>
  </si>
  <si>
    <t>9183E2</t>
  </si>
  <si>
    <t>PROPUSTY Z TRUB DN 800MM ŽELEZOBETONOVÝCH</t>
  </si>
  <si>
    <t>R81446</t>
  </si>
  <si>
    <t>POTRUBÍ Z TRUB BETONOVÝCH DN DO 400MM</t>
  </si>
  <si>
    <t>R89914</t>
  </si>
  <si>
    <t>ŠACHTOVÉ BETONOVÉ SKRUŽE SAMOSTATNÉ</t>
  </si>
  <si>
    <t>- Položka zahrnuje veškerý materiál, výrobky a polotovary, včetně mimostaveništní a vnitrostaveništní dopravy (rovněž přesuny), včetně naložení a složení,případně s uložením.</t>
  </si>
  <si>
    <t>R5964105040</t>
  </si>
  <si>
    <t>ZŘÍZENÍ ATYPICKÉHO ŠACHTOVÉHO DNA ZE ŽELEZOBETONU, VČ. VÝZTUŽE</t>
  </si>
  <si>
    <t>ZŘÍZENÍ ATYPICKÉHO ŠACHTOVÉHO DNA ZE ŽELEZOBETONU - VEŠKERÝ MATERIÁL A PRÁCE</t>
  </si>
  <si>
    <t>45112</t>
  </si>
  <si>
    <t>PODKL A VÝPLŇ VRSTVY Z DÍLCŮ ŽELEZOBET</t>
  </si>
  <si>
    <t>R45132</t>
  </si>
  <si>
    <t>PODKL A VÝPLŇ VRSTVY ZE ŽELEZOBET</t>
  </si>
  <si>
    <t>317325</t>
  </si>
  <si>
    <t>ŘÍMSY ZE ŽELEZOBETONU DO C30/37</t>
  </si>
  <si>
    <t>R317366</t>
  </si>
  <si>
    <t>VÝZTUŽ ŘÍMS Z KARI-SÍTÍ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</si>
  <si>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 - povrchovou antikorozní úpravu výztuže, - separaci výztuže, - osazení měřících zařízení a úpravy pro ně,</t>
  </si>
  <si>
    <t>R24512</t>
  </si>
  <si>
    <t>KRYCÍ DESKA STUDNY Z DÍLCŮ ZE ŽELEZOBETONU</t>
  </si>
  <si>
    <t>- dodání  dílce  požadovaného  tvaru  a  vlastností,  jeho  skladování,  doprava  a  osazení  do  definitivní polohy, včetně komplexní technologie výroby a montáže dílců, ošetření a ochrana dílců, - u dílců železobetonových a předpjatých veškerá výztuž, p</t>
  </si>
  <si>
    <t>R24513</t>
  </si>
  <si>
    <t>VÍKO KRYCÍ DESKY SE ZÁMKEM</t>
  </si>
  <si>
    <t>VÍKO KRYCÍ DESKY SE ZÁMKEM - dodávka a montáž</t>
  </si>
  <si>
    <t>R919134</t>
  </si>
  <si>
    <t>ŘEZÁNÍ BETONOVÝCH KONSTRUKCÍ TL DO 200MM</t>
  </si>
  <si>
    <t>položka zahrnuje řezání betonových konstrukcí bez ohledu na tloušťku, včetně spotřeby vody</t>
  </si>
  <si>
    <t>31119</t>
  </si>
  <si>
    <t>ZDI A STĚNY PODPĚR A VOLNÉ Z DÍLCŮ KAMENNÝCH</t>
  </si>
  <si>
    <t>R899122</t>
  </si>
  <si>
    <t>MŘÍŽE LITINOVÉ SAMOSTATNÉ, VČ. PANTŮ A ZÁMKU</t>
  </si>
  <si>
    <t>Položka zahrnuje dodávku a osazení předepsané mříže včetně rámu</t>
  </si>
  <si>
    <t>R709513</t>
  </si>
  <si>
    <t>PODPŮRNÉ A POMOCNÉ KONSTRUKCE OCELOVÉ Z PROFILŮ SVAŘOVANÝCH A ŠROUBOVANÝCH S POVRCHOVOU ÚPRAVOU ŽÁROVÝM ZINKOVÁNÍM</t>
  </si>
  <si>
    <t>PODKLADNÍ A VÝPLŇOVÉ VRSTVY Z PROSTÉHO BETONU C25/30</t>
  </si>
  <si>
    <t>R711211</t>
  </si>
  <si>
    <t>IZOLACE ZVLÁŠT KONSTR PROTI ZEM VLHK ASFALT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</si>
  <si>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</si>
  <si>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966168</t>
  </si>
  <si>
    <t>BOURÁNÍ KONSTRUKCÍ ZE ŽELEZOBETONU S ODVOZEM DO 20KM</t>
  </si>
  <si>
    <t>OSTATNÍ</t>
  </si>
  <si>
    <t>Poplatky za skládky</t>
  </si>
  <si>
    <t>R15140</t>
  </si>
  <si>
    <t>E.3.6</t>
  </si>
  <si>
    <t>Rozvodny vn, nn, osvětlení a dálkové ovládání odpojovačů</t>
  </si>
  <si>
    <t xml:space="preserve">  SO 11-76-01</t>
  </si>
  <si>
    <t>Rekonstrukce přípojky NN</t>
  </si>
  <si>
    <t>SO 11-76-01</t>
  </si>
  <si>
    <t>0,35*0,7*20</t>
  </si>
  <si>
    <t>0,35*0,1*20</t>
  </si>
  <si>
    <t>0,35*20</t>
  </si>
  <si>
    <t>Montážní práce a dodávka</t>
  </si>
  <si>
    <t>743F21</t>
  </si>
  <si>
    <t>SKŘÍŇ ELEKTROMĚROVÁ V KOMPAKTNÍM PILÍŘI PRO PŘÍMÉ MĚŘENÍ DO 80 A JEDNOSAZBOVÉ VČETNĚ VÝSTROJE</t>
  </si>
  <si>
    <t>743F22</t>
  </si>
  <si>
    <t>SKŘÍŇ ELEKTROMĚROVÁ V KOMPAKTNÍM PILÍŘI PRO NEPŘÍMÉ MĚŘENÍ DO 80 A DVOUSAZBOVÉ VČETNĚ VÝSTROJE</t>
  </si>
  <si>
    <t>744211</t>
  </si>
  <si>
    <t>KABELOVÁ SKŘÍŇ VENKOVNÍ PRÁZDNÁ PLASTOVÁ V KOMPAKTNÍM PILÍŘI, MIN. IP 44, DO 530 X 800 MM</t>
  </si>
  <si>
    <t>R744I01</t>
  </si>
  <si>
    <t>POJISTKOVÁ VLOŽKA DO 160 A</t>
  </si>
  <si>
    <t>1. Položka obsahuje: – technický popis viz. projektová dokumentace 2. Položka neobsahuje: X 3. Způsob měření: Udává se počet kusů kompletní konstrukce nebo práce.</t>
  </si>
  <si>
    <t>R744O14</t>
  </si>
  <si>
    <t>ELEKTROMĚR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</si>
  <si>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</si>
  <si>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R743EF</t>
  </si>
  <si>
    <t>SOKL PRO ROZVADĚČE VČ. ZÁKLADOVÉHO DÍLU</t>
  </si>
  <si>
    <t>SOKL PRO ROZVADĚČE  VČ. ZÁKLADOVÉHO DÍLU - DODÁVKA A MONTÁŽ</t>
  </si>
  <si>
    <t>R899121</t>
  </si>
  <si>
    <t>OCHRANNÝ RÁM (KLEC) ROZVADĚČE, ŽÁROVĚ ZINKOVANÝ - DODÁVKA A MONTÁŽ</t>
  </si>
  <si>
    <t>R747701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</si>
  <si>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</si>
  <si>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 2. Položka neobsahuje: X 3. Způsob měření: Udává se čas v hodinách.</t>
  </si>
  <si>
    <t>R742L12</t>
  </si>
  <si>
    <t>1. Položka obsahuje: – všechny práce spojené s úpravou kabelů pro montáž včetně veškerého příslušentsví 2. Položka neobsahuje: X 3. Způsob měření: Udává se počet kusů kompletní konstrukce nebo práce.</t>
  </si>
  <si>
    <t>MĚŘENÍ A ZKOUŠENÍ KABELŮ, VČ. PROTOKOLŮ</t>
  </si>
  <si>
    <t>R744633</t>
  </si>
  <si>
    <t>JISTIČ TŘÍPÓLOVÝ (10 KA) OD 13 DO 20 A</t>
  </si>
  <si>
    <t>R747111</t>
  </si>
  <si>
    <t>KONTROLA SILOVÝCH ROZVADĚČŮ NN, 1 POLE</t>
  </si>
  <si>
    <t>1. Položka obsahuje: – cenu za kontrolu, revizi, seřízení a uvedení do provozu zařízení dle příslušných norem a předpisů, včetně vystavení protokolu 2. Položka neobsahuje: X 3. Způsob měření: Udává se počet kusů kompletní konstrukce nebo práce.</t>
  </si>
  <si>
    <t>R759999</t>
  </si>
  <si>
    <t>PODÍL PŘIDRUŽENÝCH MONTÁŽNÍCH PRACÍ A MATERIÁLU</t>
  </si>
  <si>
    <t>podíl přidružených motážních prací a materiálu</t>
  </si>
  <si>
    <t>R744Z01</t>
  </si>
  <si>
    <t>DEMONTÁŽ STÁVAJÍCÍHO ROZVADĚČE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</si>
</sst>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0+C10+C12+C14+C16+C18+C20+C24+C26</f>
      </c>
    </row>
    <row r="7" spans="2:3" ht="12.75" customHeight="1">
      <c r="B7" s="8" t="s">
        <v>7</v>
      </c>
      <c s="10">
        <f>0+E10+E12+E14+E16+E18+E20+E24+E26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388</v>
      </c>
      <c s="12" t="s">
        <v>389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390</v>
      </c>
      <c s="12" t="s">
        <v>391</v>
      </c>
      <c s="14">
        <f>'PS 11-02-91'!K8+'PS 11-02-91'!M8</f>
      </c>
      <c s="14">
        <f>C13*0.21</f>
      </c>
      <c s="14">
        <f>C13+D13</f>
      </c>
      <c s="13">
        <f>'PS 11-02-91'!T7</f>
      </c>
    </row>
    <row r="14" spans="1:6" ht="12.75">
      <c r="A14" s="11" t="s">
        <v>448</v>
      </c>
      <c s="12" t="s">
        <v>449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450</v>
      </c>
      <c s="12" t="s">
        <v>451</v>
      </c>
      <c s="14">
        <f>'SO 98-98'!K8+'SO 98-98'!M8</f>
      </c>
      <c s="14">
        <f>C15*0.21</f>
      </c>
      <c s="14">
        <f>C15+D15</f>
      </c>
      <c s="13">
        <f>'SO 98-98'!T7</f>
      </c>
    </row>
    <row r="16" spans="1:6" ht="12.75">
      <c r="A16" s="11" t="s">
        <v>480</v>
      </c>
      <c s="12" t="s">
        <v>481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482</v>
      </c>
      <c s="12" t="s">
        <v>481</v>
      </c>
      <c s="14">
        <f>'SO 11-10-01'!K8+'SO 11-10-01'!M8</f>
      </c>
      <c s="14">
        <f>C17*0.21</f>
      </c>
      <c s="14">
        <f>C17+D17</f>
      </c>
      <c s="13">
        <f>'SO 11-10-01'!T7</f>
      </c>
    </row>
    <row r="18" spans="1:6" ht="12.75">
      <c r="A18" s="11" t="s">
        <v>551</v>
      </c>
      <c s="12" t="s">
        <v>552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553</v>
      </c>
      <c s="12" t="s">
        <v>552</v>
      </c>
      <c s="14">
        <f>'SO 11-11-01'!K8+'SO 11-11-01'!M8</f>
      </c>
      <c s="14">
        <f>C19*0.21</f>
      </c>
      <c s="14">
        <f>C19+D19</f>
      </c>
      <c s="13">
        <f>'SO 11-11-01'!T7</f>
      </c>
    </row>
    <row r="20" spans="1:6" ht="12.75">
      <c r="A20" s="11" t="s">
        <v>623</v>
      </c>
      <c s="12" t="s">
        <v>624</v>
      </c>
      <c s="14">
        <f>0+C21+C22+C23</f>
      </c>
      <c s="14">
        <f>C20*0.21</f>
      </c>
      <c s="14">
        <f>0+E21+E22+E23</f>
      </c>
      <c s="13">
        <f>0+F21+F22+F23</f>
      </c>
    </row>
    <row r="21" spans="1:6" ht="12.75">
      <c r="A21" s="11" t="s">
        <v>625</v>
      </c>
      <c s="12" t="s">
        <v>626</v>
      </c>
      <c s="14">
        <f>'SO 11-13-01.1'!K8+'SO 11-13-01.1'!M8</f>
      </c>
      <c s="14">
        <f>C21*0.21</f>
      </c>
      <c s="14">
        <f>C21+D21</f>
      </c>
      <c s="13">
        <f>'SO 11-13-01.1'!T7</f>
      </c>
    </row>
    <row r="22" spans="1:6" ht="25.5">
      <c r="A22" s="11" t="s">
        <v>694</v>
      </c>
      <c s="12" t="s">
        <v>695</v>
      </c>
      <c s="14">
        <f>'SO 11-13-01.2'!K8+'SO 11-13-01.2'!M8</f>
      </c>
      <c s="14">
        <f>C22*0.21</f>
      </c>
      <c s="14">
        <f>C22+D22</f>
      </c>
      <c s="13">
        <f>'SO 11-13-01.2'!T7</f>
      </c>
    </row>
    <row r="23" spans="1:6" ht="12.75">
      <c r="A23" s="11" t="s">
        <v>702</v>
      </c>
      <c s="12" t="s">
        <v>703</v>
      </c>
      <c s="14">
        <f>'SO 11-13-01.3'!K8+'SO 11-13-01.3'!M8</f>
      </c>
      <c s="14">
        <f>C23*0.21</f>
      </c>
      <c s="14">
        <f>C23+D23</f>
      </c>
      <c s="13">
        <f>'SO 11-13-01.3'!T7</f>
      </c>
    </row>
    <row r="24" spans="1:6" ht="12.75">
      <c r="A24" s="11" t="s">
        <v>707</v>
      </c>
      <c s="12" t="s">
        <v>708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709</v>
      </c>
      <c s="12" t="s">
        <v>710</v>
      </c>
      <c s="14">
        <f>'SO 11-21-01'!K8+'SO 11-21-01'!M8</f>
      </c>
      <c s="14">
        <f>C25*0.21</f>
      </c>
      <c s="14">
        <f>C25+D25</f>
      </c>
      <c s="13">
        <f>'SO 11-21-01'!T7</f>
      </c>
    </row>
    <row r="26" spans="1:6" ht="12.75">
      <c r="A26" s="11" t="s">
        <v>756</v>
      </c>
      <c s="12" t="s">
        <v>757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758</v>
      </c>
      <c s="12" t="s">
        <v>759</v>
      </c>
      <c s="14">
        <f>'SO 11-76-01'!K8+'SO 11-76-01'!M8</f>
      </c>
      <c s="14">
        <f>C27*0.21</f>
      </c>
      <c s="14">
        <f>C27+D27</f>
      </c>
      <c s="13">
        <f>'SO 11-76-01'!T7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707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707</v>
      </c>
      <c r="E4" s="26" t="s">
        <v>708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711</v>
      </c>
      <c r="E8" s="30" t="s">
        <v>710</v>
      </c>
      <c r="J8" s="29">
        <f>0+J9+J110+J119</f>
      </c>
      <c s="29">
        <f>0+K9+K110+K119</f>
      </c>
      <c s="29">
        <f>0+L9+L110+L119</f>
      </c>
      <c s="29">
        <f>0+M9+M110+M119</f>
      </c>
    </row>
    <row r="9" spans="1:13" ht="12.75">
      <c r="A9" t="s">
        <v>46</v>
      </c>
      <c r="C9" s="31" t="s">
        <v>27</v>
      </c>
      <c r="E9" s="33" t="s">
        <v>555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68</v>
      </c>
      <c s="35" t="s">
        <v>47</v>
      </c>
      <c s="6" t="s">
        <v>69</v>
      </c>
      <c s="36" t="s">
        <v>70</v>
      </c>
      <c s="37">
        <v>190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204">
      <c r="A13" t="s">
        <v>57</v>
      </c>
      <c r="E13" s="39" t="s">
        <v>72</v>
      </c>
    </row>
    <row r="14" spans="1:16" ht="12.75">
      <c r="A14" t="s">
        <v>49</v>
      </c>
      <c s="34" t="s">
        <v>27</v>
      </c>
      <c s="34" t="s">
        <v>74</v>
      </c>
      <c s="35" t="s">
        <v>47</v>
      </c>
      <c s="6" t="s">
        <v>75</v>
      </c>
      <c s="36" t="s">
        <v>70</v>
      </c>
      <c s="37">
        <v>223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204">
      <c r="A17" t="s">
        <v>57</v>
      </c>
      <c r="E17" s="39" t="s">
        <v>72</v>
      </c>
    </row>
    <row r="18" spans="1:16" ht="12.75">
      <c r="A18" t="s">
        <v>49</v>
      </c>
      <c s="34" t="s">
        <v>26</v>
      </c>
      <c s="34" t="s">
        <v>100</v>
      </c>
      <c s="35" t="s">
        <v>47</v>
      </c>
      <c s="6" t="s">
        <v>101</v>
      </c>
      <c s="36" t="s">
        <v>70</v>
      </c>
      <c s="37">
        <v>213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65.75">
      <c r="A21" t="s">
        <v>57</v>
      </c>
      <c r="E21" s="39" t="s">
        <v>103</v>
      </c>
    </row>
    <row r="22" spans="1:16" ht="12.75">
      <c r="A22" t="s">
        <v>49</v>
      </c>
      <c s="34" t="s">
        <v>67</v>
      </c>
      <c s="34" t="s">
        <v>712</v>
      </c>
      <c s="35" t="s">
        <v>47</v>
      </c>
      <c s="6" t="s">
        <v>713</v>
      </c>
      <c s="36" t="s">
        <v>88</v>
      </c>
      <c s="37">
        <v>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98</v>
      </c>
    </row>
    <row r="26" spans="1:16" ht="12.75">
      <c r="A26" t="s">
        <v>49</v>
      </c>
      <c s="34" t="s">
        <v>73</v>
      </c>
      <c s="34" t="s">
        <v>714</v>
      </c>
      <c s="35" t="s">
        <v>47</v>
      </c>
      <c s="6" t="s">
        <v>715</v>
      </c>
      <c s="36" t="s">
        <v>88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98</v>
      </c>
    </row>
    <row r="30" spans="1:16" ht="12.75">
      <c r="A30" t="s">
        <v>49</v>
      </c>
      <c s="34" t="s">
        <v>77</v>
      </c>
      <c s="34" t="s">
        <v>716</v>
      </c>
      <c s="35" t="s">
        <v>47</v>
      </c>
      <c s="6" t="s">
        <v>717</v>
      </c>
      <c s="36" t="s">
        <v>61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38.25">
      <c r="A33" t="s">
        <v>57</v>
      </c>
      <c r="E33" s="39" t="s">
        <v>718</v>
      </c>
    </row>
    <row r="34" spans="1:16" ht="12.75">
      <c r="A34" t="s">
        <v>49</v>
      </c>
      <c s="34" t="s">
        <v>81</v>
      </c>
      <c s="34" t="s">
        <v>719</v>
      </c>
      <c s="35" t="s">
        <v>47</v>
      </c>
      <c s="6" t="s">
        <v>720</v>
      </c>
      <c s="36" t="s">
        <v>61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25.5">
      <c r="A37" t="s">
        <v>57</v>
      </c>
      <c r="E37" s="39" t="s">
        <v>721</v>
      </c>
    </row>
    <row r="38" spans="1:16" ht="12.75">
      <c r="A38" t="s">
        <v>49</v>
      </c>
      <c s="34" t="s">
        <v>85</v>
      </c>
      <c s="34" t="s">
        <v>722</v>
      </c>
      <c s="35" t="s">
        <v>47</v>
      </c>
      <c s="6" t="s">
        <v>723</v>
      </c>
      <c s="36" t="s">
        <v>70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98</v>
      </c>
    </row>
    <row r="42" spans="1:16" ht="12.75">
      <c r="A42" t="s">
        <v>49</v>
      </c>
      <c s="34" t="s">
        <v>90</v>
      </c>
      <c s="34" t="s">
        <v>724</v>
      </c>
      <c s="35" t="s">
        <v>47</v>
      </c>
      <c s="6" t="s">
        <v>725</v>
      </c>
      <c s="36" t="s">
        <v>70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51">
      <c r="A45" t="s">
        <v>57</v>
      </c>
      <c r="E45" s="39" t="s">
        <v>665</v>
      </c>
    </row>
    <row r="46" spans="1:16" ht="12.75">
      <c r="A46" t="s">
        <v>49</v>
      </c>
      <c s="34" t="s">
        <v>94</v>
      </c>
      <c s="34" t="s">
        <v>726</v>
      </c>
      <c s="35" t="s">
        <v>47</v>
      </c>
      <c s="6" t="s">
        <v>727</v>
      </c>
      <c s="36" t="s">
        <v>70</v>
      </c>
      <c s="37">
        <v>0.8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2.75">
      <c r="A49" t="s">
        <v>57</v>
      </c>
      <c r="E49" s="39" t="s">
        <v>98</v>
      </c>
    </row>
    <row r="50" spans="1:16" ht="12.75">
      <c r="A50" t="s">
        <v>49</v>
      </c>
      <c s="34" t="s">
        <v>99</v>
      </c>
      <c s="34" t="s">
        <v>728</v>
      </c>
      <c s="35" t="s">
        <v>47</v>
      </c>
      <c s="6" t="s">
        <v>729</v>
      </c>
      <c s="36" t="s">
        <v>329</v>
      </c>
      <c s="37">
        <v>0.025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53">
      <c r="A53" t="s">
        <v>57</v>
      </c>
      <c r="E53" s="39" t="s">
        <v>730</v>
      </c>
    </row>
    <row r="54" spans="1:16" ht="12.75">
      <c r="A54" t="s">
        <v>49</v>
      </c>
      <c s="34" t="s">
        <v>104</v>
      </c>
      <c s="34" t="s">
        <v>731</v>
      </c>
      <c s="35" t="s">
        <v>47</v>
      </c>
      <c s="6" t="s">
        <v>732</v>
      </c>
      <c s="36" t="s">
        <v>70</v>
      </c>
      <c s="37">
        <v>0.5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38.25">
      <c r="A57" t="s">
        <v>57</v>
      </c>
      <c r="E57" s="39" t="s">
        <v>733</v>
      </c>
    </row>
    <row r="58" spans="1:16" ht="12.75">
      <c r="A58" t="s">
        <v>49</v>
      </c>
      <c s="34" t="s">
        <v>110</v>
      </c>
      <c s="34" t="s">
        <v>734</v>
      </c>
      <c s="35" t="s">
        <v>47</v>
      </c>
      <c s="6" t="s">
        <v>735</v>
      </c>
      <c s="36" t="s">
        <v>61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2.75">
      <c r="A61" t="s">
        <v>57</v>
      </c>
      <c r="E61" s="39" t="s">
        <v>736</v>
      </c>
    </row>
    <row r="62" spans="1:16" ht="12.75">
      <c r="A62" t="s">
        <v>49</v>
      </c>
      <c s="34" t="s">
        <v>114</v>
      </c>
      <c s="34" t="s">
        <v>636</v>
      </c>
      <c s="35" t="s">
        <v>47</v>
      </c>
      <c s="6" t="s">
        <v>637</v>
      </c>
      <c s="36" t="s">
        <v>70</v>
      </c>
      <c s="37">
        <v>194.5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38.25">
      <c r="A65" t="s">
        <v>57</v>
      </c>
      <c r="E65" s="39" t="s">
        <v>638</v>
      </c>
    </row>
    <row r="66" spans="1:16" ht="12.75">
      <c r="A66" t="s">
        <v>49</v>
      </c>
      <c s="34" t="s">
        <v>118</v>
      </c>
      <c s="34" t="s">
        <v>737</v>
      </c>
      <c s="35" t="s">
        <v>47</v>
      </c>
      <c s="6" t="s">
        <v>738</v>
      </c>
      <c s="36" t="s">
        <v>88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25.5">
      <c r="A69" t="s">
        <v>57</v>
      </c>
      <c r="E69" s="39" t="s">
        <v>739</v>
      </c>
    </row>
    <row r="70" spans="1:16" ht="12.75">
      <c r="A70" t="s">
        <v>49</v>
      </c>
      <c s="34" t="s">
        <v>122</v>
      </c>
      <c s="34" t="s">
        <v>740</v>
      </c>
      <c s="35" t="s">
        <v>47</v>
      </c>
      <c s="6" t="s">
        <v>741</v>
      </c>
      <c s="36" t="s">
        <v>70</v>
      </c>
      <c s="37">
        <v>1.6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97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55</v>
      </c>
    </row>
    <row r="73" spans="1:5" ht="12.75">
      <c r="A73" t="s">
        <v>57</v>
      </c>
      <c r="E73" s="39" t="s">
        <v>98</v>
      </c>
    </row>
    <row r="74" spans="1:16" ht="12.75">
      <c r="A74" t="s">
        <v>49</v>
      </c>
      <c s="34" t="s">
        <v>125</v>
      </c>
      <c s="34" t="s">
        <v>742</v>
      </c>
      <c s="35" t="s">
        <v>47</v>
      </c>
      <c s="6" t="s">
        <v>743</v>
      </c>
      <c s="36" t="s">
        <v>61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55</v>
      </c>
    </row>
    <row r="77" spans="1:5" ht="12.75">
      <c r="A77" t="s">
        <v>57</v>
      </c>
      <c r="E77" s="39" t="s">
        <v>744</v>
      </c>
    </row>
    <row r="78" spans="1:16" ht="38.25">
      <c r="A78" t="s">
        <v>49</v>
      </c>
      <c s="34" t="s">
        <v>131</v>
      </c>
      <c s="34" t="s">
        <v>745</v>
      </c>
      <c s="35" t="s">
        <v>47</v>
      </c>
      <c s="6" t="s">
        <v>746</v>
      </c>
      <c s="36" t="s">
        <v>668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55</v>
      </c>
    </row>
    <row r="81" spans="1:5" ht="12.75">
      <c r="A81" t="s">
        <v>57</v>
      </c>
      <c r="E81" s="39" t="s">
        <v>98</v>
      </c>
    </row>
    <row r="82" spans="1:16" ht="12.75">
      <c r="A82" t="s">
        <v>49</v>
      </c>
      <c s="34" t="s">
        <v>137</v>
      </c>
      <c s="34" t="s">
        <v>664</v>
      </c>
      <c s="35" t="s">
        <v>47</v>
      </c>
      <c s="6" t="s">
        <v>747</v>
      </c>
      <c s="36" t="s">
        <v>70</v>
      </c>
      <c s="37">
        <v>10.8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55</v>
      </c>
    </row>
    <row r="85" spans="1:5" ht="51">
      <c r="A85" t="s">
        <v>57</v>
      </c>
      <c r="E85" s="39" t="s">
        <v>665</v>
      </c>
    </row>
    <row r="86" spans="1:16" ht="12.75">
      <c r="A86" t="s">
        <v>49</v>
      </c>
      <c s="34" t="s">
        <v>140</v>
      </c>
      <c s="34" t="s">
        <v>589</v>
      </c>
      <c s="35" t="s">
        <v>47</v>
      </c>
      <c s="6" t="s">
        <v>590</v>
      </c>
      <c s="36" t="s">
        <v>70</v>
      </c>
      <c s="37">
        <v>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55</v>
      </c>
    </row>
    <row r="89" spans="1:5" ht="76.5">
      <c r="A89" t="s">
        <v>57</v>
      </c>
      <c r="E89" s="39" t="s">
        <v>591</v>
      </c>
    </row>
    <row r="90" spans="1:16" ht="12.75">
      <c r="A90" t="s">
        <v>49</v>
      </c>
      <c s="34" t="s">
        <v>143</v>
      </c>
      <c s="34" t="s">
        <v>105</v>
      </c>
      <c s="35" t="s">
        <v>47</v>
      </c>
      <c s="6" t="s">
        <v>592</v>
      </c>
      <c s="36" t="s">
        <v>107</v>
      </c>
      <c s="37">
        <v>91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55</v>
      </c>
    </row>
    <row r="93" spans="1:5" ht="12.75">
      <c r="A93" t="s">
        <v>57</v>
      </c>
      <c r="E93" s="39" t="s">
        <v>593</v>
      </c>
    </row>
    <row r="94" spans="1:16" ht="12.75">
      <c r="A94" t="s">
        <v>49</v>
      </c>
      <c s="34" t="s">
        <v>147</v>
      </c>
      <c s="34" t="s">
        <v>603</v>
      </c>
      <c s="35" t="s">
        <v>47</v>
      </c>
      <c s="6" t="s">
        <v>604</v>
      </c>
      <c s="36" t="s">
        <v>107</v>
      </c>
      <c s="37">
        <v>91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55</v>
      </c>
    </row>
    <row r="97" spans="1:5" ht="12.75">
      <c r="A97" t="s">
        <v>57</v>
      </c>
      <c r="E97" s="39" t="s">
        <v>98</v>
      </c>
    </row>
    <row r="98" spans="1:16" ht="12.75">
      <c r="A98" t="s">
        <v>49</v>
      </c>
      <c s="34" t="s">
        <v>152</v>
      </c>
      <c s="34" t="s">
        <v>605</v>
      </c>
      <c s="35" t="s">
        <v>47</v>
      </c>
      <c s="6" t="s">
        <v>606</v>
      </c>
      <c s="36" t="s">
        <v>107</v>
      </c>
      <c s="37">
        <v>91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55</v>
      </c>
    </row>
    <row r="101" spans="1:5" ht="12.75">
      <c r="A101" t="s">
        <v>57</v>
      </c>
      <c r="E101" s="39" t="s">
        <v>98</v>
      </c>
    </row>
    <row r="102" spans="1:16" ht="12.75">
      <c r="A102" t="s">
        <v>49</v>
      </c>
      <c s="34" t="s">
        <v>156</v>
      </c>
      <c s="34" t="s">
        <v>748</v>
      </c>
      <c s="35" t="s">
        <v>47</v>
      </c>
      <c s="6" t="s">
        <v>749</v>
      </c>
      <c s="36" t="s">
        <v>107</v>
      </c>
      <c s="37">
        <v>136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55</v>
      </c>
    </row>
    <row r="105" spans="1:5" ht="140.25">
      <c r="A105" t="s">
        <v>57</v>
      </c>
      <c r="E105" s="39" t="s">
        <v>750</v>
      </c>
    </row>
    <row r="106" spans="1:16" ht="12.75">
      <c r="A106" t="s">
        <v>49</v>
      </c>
      <c s="34" t="s">
        <v>159</v>
      </c>
      <c s="34" t="s">
        <v>751</v>
      </c>
      <c s="35" t="s">
        <v>47</v>
      </c>
      <c s="6" t="s">
        <v>752</v>
      </c>
      <c s="36" t="s">
        <v>70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55</v>
      </c>
    </row>
    <row r="109" spans="1:5" ht="12.75">
      <c r="A109" t="s">
        <v>57</v>
      </c>
      <c r="E109" s="39" t="s">
        <v>98</v>
      </c>
    </row>
    <row r="110" spans="1:13" ht="12.75">
      <c r="A110" t="s">
        <v>46</v>
      </c>
      <c r="C110" s="31" t="s">
        <v>20</v>
      </c>
      <c r="E110" s="33" t="s">
        <v>753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171</v>
      </c>
      <c s="34" t="s">
        <v>610</v>
      </c>
      <c s="35" t="s">
        <v>47</v>
      </c>
      <c s="6" t="s">
        <v>611</v>
      </c>
      <c s="36" t="s">
        <v>61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25.5">
      <c r="A114" t="s">
        <v>57</v>
      </c>
      <c r="E114" s="39" t="s">
        <v>612</v>
      </c>
    </row>
    <row r="115" spans="1:16" ht="12.75">
      <c r="A115" t="s">
        <v>49</v>
      </c>
      <c s="34" t="s">
        <v>175</v>
      </c>
      <c s="34" t="s">
        <v>367</v>
      </c>
      <c s="35" t="s">
        <v>47</v>
      </c>
      <c s="6" t="s">
        <v>368</v>
      </c>
      <c s="36" t="s">
        <v>341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98</v>
      </c>
    </row>
    <row r="119" spans="1:13" ht="12.75">
      <c r="A119" t="s">
        <v>46</v>
      </c>
      <c r="C119" s="31" t="s">
        <v>19</v>
      </c>
      <c r="E119" s="33" t="s">
        <v>754</v>
      </c>
      <c r="J119" s="32">
        <f>0</f>
      </c>
      <c s="32">
        <f>0</f>
      </c>
      <c s="32">
        <f>0+L120+L124</f>
      </c>
      <c s="32">
        <f>0+M120+M124</f>
      </c>
    </row>
    <row r="120" spans="1:16" ht="25.5">
      <c r="A120" t="s">
        <v>49</v>
      </c>
      <c s="34" t="s">
        <v>162</v>
      </c>
      <c s="34" t="s">
        <v>327</v>
      </c>
      <c s="35" t="s">
        <v>47</v>
      </c>
      <c s="6" t="s">
        <v>328</v>
      </c>
      <c s="36" t="s">
        <v>329</v>
      </c>
      <c s="37">
        <v>401.4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55</v>
      </c>
    </row>
    <row r="123" spans="1:5" ht="89.25">
      <c r="A123" t="s">
        <v>57</v>
      </c>
      <c r="E123" s="39" t="s">
        <v>330</v>
      </c>
    </row>
    <row r="124" spans="1:16" ht="25.5">
      <c r="A124" t="s">
        <v>49</v>
      </c>
      <c s="34" t="s">
        <v>166</v>
      </c>
      <c s="34" t="s">
        <v>755</v>
      </c>
      <c s="35" t="s">
        <v>47</v>
      </c>
      <c s="6" t="s">
        <v>333</v>
      </c>
      <c s="36" t="s">
        <v>329</v>
      </c>
      <c s="37">
        <v>16.8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55</v>
      </c>
    </row>
    <row r="127" spans="1:5" ht="89.25">
      <c r="A127" t="s">
        <v>57</v>
      </c>
      <c r="E127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756</v>
      </c>
      <c r="E4" s="26" t="s">
        <v>757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760</v>
      </c>
      <c r="E8" s="30" t="s">
        <v>759</v>
      </c>
      <c r="J8" s="29">
        <f>0+J9+J62+J127+J140</f>
      </c>
      <c s="29">
        <f>0+K9+K62+K127+K140</f>
      </c>
      <c s="29">
        <f>0+L9+L62+L127+L140</f>
      </c>
      <c s="29">
        <f>0+M9+M62+M127+M140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47</v>
      </c>
      <c s="6" t="s">
        <v>64</v>
      </c>
      <c s="36" t="s">
        <v>65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74</v>
      </c>
      <c s="35" t="s">
        <v>47</v>
      </c>
      <c s="6" t="s">
        <v>75</v>
      </c>
      <c s="36" t="s">
        <v>70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204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78</v>
      </c>
      <c s="35" t="s">
        <v>47</v>
      </c>
      <c s="6" t="s">
        <v>79</v>
      </c>
      <c s="36" t="s">
        <v>70</v>
      </c>
      <c s="37">
        <v>4.9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761</v>
      </c>
    </row>
    <row r="29" spans="1:5" ht="204">
      <c r="A29" t="s">
        <v>57</v>
      </c>
      <c r="E29" s="39" t="s">
        <v>72</v>
      </c>
    </row>
    <row r="30" spans="1:16" ht="12.75">
      <c r="A30" t="s">
        <v>49</v>
      </c>
      <c s="34" t="s">
        <v>77</v>
      </c>
      <c s="34" t="s">
        <v>82</v>
      </c>
      <c s="35" t="s">
        <v>47</v>
      </c>
      <c s="6" t="s">
        <v>83</v>
      </c>
      <c s="36" t="s">
        <v>70</v>
      </c>
      <c s="37">
        <v>0.7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762</v>
      </c>
    </row>
    <row r="33" spans="1:5" ht="204">
      <c r="A33" t="s">
        <v>57</v>
      </c>
      <c r="E33" s="39" t="s">
        <v>72</v>
      </c>
    </row>
    <row r="34" spans="1:16" ht="25.5">
      <c r="A34" t="s">
        <v>49</v>
      </c>
      <c s="34" t="s">
        <v>81</v>
      </c>
      <c s="34" t="s">
        <v>91</v>
      </c>
      <c s="35" t="s">
        <v>47</v>
      </c>
      <c s="6" t="s">
        <v>92</v>
      </c>
      <c s="36" t="s">
        <v>88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25.5">
      <c r="A37" t="s">
        <v>57</v>
      </c>
      <c r="E37" s="39" t="s">
        <v>93</v>
      </c>
    </row>
    <row r="38" spans="1:16" ht="12.75">
      <c r="A38" t="s">
        <v>49</v>
      </c>
      <c s="34" t="s">
        <v>85</v>
      </c>
      <c s="34" t="s">
        <v>95</v>
      </c>
      <c s="35" t="s">
        <v>47</v>
      </c>
      <c s="6" t="s">
        <v>96</v>
      </c>
      <c s="36" t="s">
        <v>88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98</v>
      </c>
    </row>
    <row r="42" spans="1:16" ht="12.75">
      <c r="A42" t="s">
        <v>49</v>
      </c>
      <c s="34" t="s">
        <v>90</v>
      </c>
      <c s="34" t="s">
        <v>100</v>
      </c>
      <c s="35" t="s">
        <v>47</v>
      </c>
      <c s="6" t="s">
        <v>101</v>
      </c>
      <c s="36" t="s">
        <v>70</v>
      </c>
      <c s="37">
        <v>4.9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761</v>
      </c>
    </row>
    <row r="45" spans="1:5" ht="165.75">
      <c r="A45" t="s">
        <v>57</v>
      </c>
      <c r="E45" s="39" t="s">
        <v>103</v>
      </c>
    </row>
    <row r="46" spans="1:16" ht="12.75">
      <c r="A46" t="s">
        <v>49</v>
      </c>
      <c s="34" t="s">
        <v>94</v>
      </c>
      <c s="34" t="s">
        <v>105</v>
      </c>
      <c s="35" t="s">
        <v>47</v>
      </c>
      <c s="6" t="s">
        <v>106</v>
      </c>
      <c s="36" t="s">
        <v>107</v>
      </c>
      <c s="37">
        <v>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763</v>
      </c>
    </row>
    <row r="49" spans="1:5" ht="12.75">
      <c r="A49" t="s">
        <v>57</v>
      </c>
      <c r="E49" s="39" t="s">
        <v>109</v>
      </c>
    </row>
    <row r="50" spans="1:16" ht="25.5">
      <c r="A50" t="s">
        <v>49</v>
      </c>
      <c s="34" t="s">
        <v>99</v>
      </c>
      <c s="34" t="s">
        <v>123</v>
      </c>
      <c s="35" t="s">
        <v>47</v>
      </c>
      <c s="6" t="s">
        <v>124</v>
      </c>
      <c s="36" t="s">
        <v>61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51">
      <c r="A53" t="s">
        <v>57</v>
      </c>
      <c r="E53" s="39" t="s">
        <v>117</v>
      </c>
    </row>
    <row r="54" spans="1:16" ht="12.75">
      <c r="A54" t="s">
        <v>49</v>
      </c>
      <c s="34" t="s">
        <v>104</v>
      </c>
      <c s="34" t="s">
        <v>126</v>
      </c>
      <c s="35" t="s">
        <v>47</v>
      </c>
      <c s="6" t="s">
        <v>127</v>
      </c>
      <c s="36" t="s">
        <v>128</v>
      </c>
      <c s="37">
        <v>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2.75">
      <c r="A57" t="s">
        <v>57</v>
      </c>
      <c r="E57" s="39" t="s">
        <v>129</v>
      </c>
    </row>
    <row r="58" spans="1:16" ht="25.5">
      <c r="A58" t="s">
        <v>49</v>
      </c>
      <c s="34" t="s">
        <v>110</v>
      </c>
      <c s="34" t="s">
        <v>327</v>
      </c>
      <c s="35" t="s">
        <v>47</v>
      </c>
      <c s="6" t="s">
        <v>328</v>
      </c>
      <c s="36" t="s">
        <v>329</v>
      </c>
      <c s="37">
        <v>3.96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89.25">
      <c r="A61" t="s">
        <v>57</v>
      </c>
      <c r="E61" s="39" t="s">
        <v>330</v>
      </c>
    </row>
    <row r="62" spans="1:13" ht="12.75">
      <c r="A62" t="s">
        <v>46</v>
      </c>
      <c r="C62" s="31" t="s">
        <v>27</v>
      </c>
      <c r="E62" s="33" t="s">
        <v>764</v>
      </c>
      <c r="J62" s="32">
        <f>0</f>
      </c>
      <c s="32">
        <f>0</f>
      </c>
      <c s="32">
        <f>0+L63+L67+L71+L75+L79+L83+L87+L91+L95+L99+L103+L107+L111+L115+L119+L123</f>
      </c>
      <c s="32">
        <f>0+M63+M67+M71+M75+M79+M83+M87+M91+M95+M99+M103+M107+M111+M115+M119+M123</f>
      </c>
    </row>
    <row r="63" spans="1:16" ht="25.5">
      <c r="A63" t="s">
        <v>49</v>
      </c>
      <c s="34" t="s">
        <v>114</v>
      </c>
      <c s="34" t="s">
        <v>765</v>
      </c>
      <c s="35" t="s">
        <v>47</v>
      </c>
      <c s="6" t="s">
        <v>766</v>
      </c>
      <c s="36" t="s">
        <v>61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97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55</v>
      </c>
    </row>
    <row r="66" spans="1:5" ht="12.75">
      <c r="A66" t="s">
        <v>57</v>
      </c>
      <c r="E66" s="39" t="s">
        <v>98</v>
      </c>
    </row>
    <row r="67" spans="1:16" ht="25.5">
      <c r="A67" t="s">
        <v>49</v>
      </c>
      <c s="34" t="s">
        <v>118</v>
      </c>
      <c s="34" t="s">
        <v>767</v>
      </c>
      <c s="35" t="s">
        <v>47</v>
      </c>
      <c s="6" t="s">
        <v>768</v>
      </c>
      <c s="36" t="s">
        <v>61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97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12.75">
      <c r="A70" t="s">
        <v>57</v>
      </c>
      <c r="E70" s="39" t="s">
        <v>98</v>
      </c>
    </row>
    <row r="71" spans="1:16" ht="25.5">
      <c r="A71" t="s">
        <v>49</v>
      </c>
      <c s="34" t="s">
        <v>122</v>
      </c>
      <c s="34" t="s">
        <v>769</v>
      </c>
      <c s="35" t="s">
        <v>47</v>
      </c>
      <c s="6" t="s">
        <v>770</v>
      </c>
      <c s="36" t="s">
        <v>61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98</v>
      </c>
    </row>
    <row r="75" spans="1:16" ht="12.75">
      <c r="A75" t="s">
        <v>49</v>
      </c>
      <c s="34" t="s">
        <v>125</v>
      </c>
      <c s="34" t="s">
        <v>771</v>
      </c>
      <c s="35" t="s">
        <v>47</v>
      </c>
      <c s="6" t="s">
        <v>772</v>
      </c>
      <c s="36" t="s">
        <v>61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38.25">
      <c r="A78" t="s">
        <v>57</v>
      </c>
      <c r="E78" s="39" t="s">
        <v>773</v>
      </c>
    </row>
    <row r="79" spans="1:16" ht="12.75">
      <c r="A79" t="s">
        <v>49</v>
      </c>
      <c s="34" t="s">
        <v>131</v>
      </c>
      <c s="34" t="s">
        <v>774</v>
      </c>
      <c s="35" t="s">
        <v>47</v>
      </c>
      <c s="6" t="s">
        <v>775</v>
      </c>
      <c s="36" t="s">
        <v>61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38.25">
      <c r="A82" t="s">
        <v>57</v>
      </c>
      <c r="E82" s="39" t="s">
        <v>776</v>
      </c>
    </row>
    <row r="83" spans="1:16" ht="12.75">
      <c r="A83" t="s">
        <v>49</v>
      </c>
      <c s="34" t="s">
        <v>137</v>
      </c>
      <c s="34" t="s">
        <v>777</v>
      </c>
      <c s="35" t="s">
        <v>47</v>
      </c>
      <c s="6" t="s">
        <v>778</v>
      </c>
      <c s="36" t="s">
        <v>61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779</v>
      </c>
    </row>
    <row r="87" spans="1:16" ht="25.5">
      <c r="A87" t="s">
        <v>49</v>
      </c>
      <c s="34" t="s">
        <v>140</v>
      </c>
      <c s="34" t="s">
        <v>780</v>
      </c>
      <c s="35" t="s">
        <v>47</v>
      </c>
      <c s="6" t="s">
        <v>781</v>
      </c>
      <c s="36" t="s">
        <v>61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25.5">
      <c r="A90" t="s">
        <v>57</v>
      </c>
      <c r="E90" s="39" t="s">
        <v>781</v>
      </c>
    </row>
    <row r="91" spans="1:16" ht="12.75">
      <c r="A91" t="s">
        <v>49</v>
      </c>
      <c s="34" t="s">
        <v>143</v>
      </c>
      <c s="34" t="s">
        <v>782</v>
      </c>
      <c s="35" t="s">
        <v>47</v>
      </c>
      <c s="6" t="s">
        <v>783</v>
      </c>
      <c s="36" t="s">
        <v>341</v>
      </c>
      <c s="37">
        <v>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38.25">
      <c r="A94" t="s">
        <v>57</v>
      </c>
      <c r="E94" s="39" t="s">
        <v>784</v>
      </c>
    </row>
    <row r="95" spans="1:16" ht="12.75">
      <c r="A95" t="s">
        <v>49</v>
      </c>
      <c s="34" t="s">
        <v>147</v>
      </c>
      <c s="34" t="s">
        <v>176</v>
      </c>
      <c s="35" t="s">
        <v>47</v>
      </c>
      <c s="6" t="s">
        <v>177</v>
      </c>
      <c s="36" t="s">
        <v>88</v>
      </c>
      <c s="37">
        <v>20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38.25">
      <c r="A98" t="s">
        <v>57</v>
      </c>
      <c r="E98" s="39" t="s">
        <v>178</v>
      </c>
    </row>
    <row r="99" spans="1:16" ht="25.5">
      <c r="A99" t="s">
        <v>49</v>
      </c>
      <c s="34" t="s">
        <v>152</v>
      </c>
      <c s="34" t="s">
        <v>785</v>
      </c>
      <c s="35" t="s">
        <v>47</v>
      </c>
      <c s="6" t="s">
        <v>181</v>
      </c>
      <c s="36" t="s">
        <v>61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38.25">
      <c r="A102" t="s">
        <v>57</v>
      </c>
      <c r="E102" s="39" t="s">
        <v>786</v>
      </c>
    </row>
    <row r="103" spans="1:16" ht="12.75">
      <c r="A103" t="s">
        <v>49</v>
      </c>
      <c s="34" t="s">
        <v>156</v>
      </c>
      <c s="34" t="s">
        <v>167</v>
      </c>
      <c s="35" t="s">
        <v>47</v>
      </c>
      <c s="6" t="s">
        <v>787</v>
      </c>
      <c s="36" t="s">
        <v>61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98</v>
      </c>
    </row>
    <row r="107" spans="1:16" ht="12.75">
      <c r="A107" t="s">
        <v>49</v>
      </c>
      <c s="34" t="s">
        <v>159</v>
      </c>
      <c s="34" t="s">
        <v>788</v>
      </c>
      <c s="35" t="s">
        <v>47</v>
      </c>
      <c s="6" t="s">
        <v>789</v>
      </c>
      <c s="36" t="s">
        <v>61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38.25">
      <c r="A110" t="s">
        <v>57</v>
      </c>
      <c r="E110" s="39" t="s">
        <v>776</v>
      </c>
    </row>
    <row r="111" spans="1:16" ht="12.75">
      <c r="A111" t="s">
        <v>49</v>
      </c>
      <c s="34" t="s">
        <v>162</v>
      </c>
      <c s="34" t="s">
        <v>790</v>
      </c>
      <c s="35" t="s">
        <v>47</v>
      </c>
      <c s="6" t="s">
        <v>791</v>
      </c>
      <c s="36" t="s">
        <v>61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51">
      <c r="A114" t="s">
        <v>57</v>
      </c>
      <c r="E114" s="39" t="s">
        <v>792</v>
      </c>
    </row>
    <row r="115" spans="1:16" ht="12.75">
      <c r="A115" t="s">
        <v>49</v>
      </c>
      <c s="34" t="s">
        <v>166</v>
      </c>
      <c s="34" t="s">
        <v>194</v>
      </c>
      <c s="35" t="s">
        <v>47</v>
      </c>
      <c s="6" t="s">
        <v>195</v>
      </c>
      <c s="36" t="s">
        <v>88</v>
      </c>
      <c s="37">
        <v>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51">
      <c r="A118" t="s">
        <v>57</v>
      </c>
      <c r="E118" s="39" t="s">
        <v>196</v>
      </c>
    </row>
    <row r="119" spans="1:16" ht="12.75">
      <c r="A119" t="s">
        <v>49</v>
      </c>
      <c s="34" t="s">
        <v>171</v>
      </c>
      <c s="34" t="s">
        <v>198</v>
      </c>
      <c s="35" t="s">
        <v>47</v>
      </c>
      <c s="6" t="s">
        <v>199</v>
      </c>
      <c s="36" t="s">
        <v>61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38.25">
      <c r="A122" t="s">
        <v>57</v>
      </c>
      <c r="E122" s="39" t="s">
        <v>200</v>
      </c>
    </row>
    <row r="123" spans="1:16" ht="12.75">
      <c r="A123" t="s">
        <v>49</v>
      </c>
      <c s="34" t="s">
        <v>175</v>
      </c>
      <c s="34" t="s">
        <v>793</v>
      </c>
      <c s="35" t="s">
        <v>47</v>
      </c>
      <c s="6" t="s">
        <v>794</v>
      </c>
      <c s="36" t="s">
        <v>61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795</v>
      </c>
    </row>
    <row r="127" spans="1:13" ht="12.75">
      <c r="A127" t="s">
        <v>46</v>
      </c>
      <c r="C127" s="31" t="s">
        <v>303</v>
      </c>
      <c r="E127" s="33" t="s">
        <v>304</v>
      </c>
      <c r="J127" s="32">
        <f>0</f>
      </c>
      <c s="32">
        <f>0</f>
      </c>
      <c s="32">
        <f>0+L128+L132+L136</f>
      </c>
      <c s="32">
        <f>0+M128+M132+M136</f>
      </c>
    </row>
    <row r="128" spans="1:16" ht="12.75">
      <c r="A128" t="s">
        <v>49</v>
      </c>
      <c s="34" t="s">
        <v>179</v>
      </c>
      <c s="34" t="s">
        <v>796</v>
      </c>
      <c s="35" t="s">
        <v>47</v>
      </c>
      <c s="6" t="s">
        <v>797</v>
      </c>
      <c s="36" t="s">
        <v>61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55</v>
      </c>
    </row>
    <row r="131" spans="1:5" ht="12.75">
      <c r="A131" t="s">
        <v>57</v>
      </c>
      <c r="E131" s="39" t="s">
        <v>98</v>
      </c>
    </row>
    <row r="132" spans="1:16" ht="12.75">
      <c r="A132" t="s">
        <v>49</v>
      </c>
      <c s="34" t="s">
        <v>182</v>
      </c>
      <c s="34" t="s">
        <v>316</v>
      </c>
      <c s="35" t="s">
        <v>47</v>
      </c>
      <c s="6" t="s">
        <v>317</v>
      </c>
      <c s="36" t="s">
        <v>65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55</v>
      </c>
    </row>
    <row r="135" spans="1:5" ht="12.75">
      <c r="A135" t="s">
        <v>57</v>
      </c>
      <c r="E135" s="39" t="s">
        <v>98</v>
      </c>
    </row>
    <row r="136" spans="1:16" ht="25.5">
      <c r="A136" t="s">
        <v>49</v>
      </c>
      <c s="34" t="s">
        <v>185</v>
      </c>
      <c s="34" t="s">
        <v>335</v>
      </c>
      <c s="35" t="s">
        <v>47</v>
      </c>
      <c s="6" t="s">
        <v>336</v>
      </c>
      <c s="36" t="s">
        <v>329</v>
      </c>
      <c s="37">
        <v>0.05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97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55</v>
      </c>
    </row>
    <row r="139" spans="1:5" ht="12.75">
      <c r="A139" t="s">
        <v>57</v>
      </c>
      <c r="E139" s="39" t="s">
        <v>98</v>
      </c>
    </row>
    <row r="140" spans="1:13" ht="12.75">
      <c r="A140" t="s">
        <v>46</v>
      </c>
      <c r="C140" s="31" t="s">
        <v>20</v>
      </c>
      <c r="E140" s="33" t="s">
        <v>337</v>
      </c>
      <c r="J140" s="32">
        <f>0</f>
      </c>
      <c s="32">
        <f>0</f>
      </c>
      <c s="32">
        <f>0+L141+L145</f>
      </c>
      <c s="32">
        <f>0+M141+M145</f>
      </c>
    </row>
    <row r="141" spans="1:16" ht="12.75">
      <c r="A141" t="s">
        <v>49</v>
      </c>
      <c s="34" t="s">
        <v>189</v>
      </c>
      <c s="34" t="s">
        <v>339</v>
      </c>
      <c s="35" t="s">
        <v>47</v>
      </c>
      <c s="6" t="s">
        <v>340</v>
      </c>
      <c s="36" t="s">
        <v>341</v>
      </c>
      <c s="37">
        <v>12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55</v>
      </c>
    </row>
    <row r="143" spans="1:5" ht="12.75">
      <c r="A143" s="35" t="s">
        <v>56</v>
      </c>
      <c r="E143" s="40" t="s">
        <v>55</v>
      </c>
    </row>
    <row r="144" spans="1:5" ht="12.75">
      <c r="A144" t="s">
        <v>57</v>
      </c>
      <c r="E144" s="39" t="s">
        <v>342</v>
      </c>
    </row>
    <row r="145" spans="1:16" ht="12.75">
      <c r="A145" t="s">
        <v>49</v>
      </c>
      <c s="34" t="s">
        <v>193</v>
      </c>
      <c s="34" t="s">
        <v>359</v>
      </c>
      <c s="35" t="s">
        <v>47</v>
      </c>
      <c s="6" t="s">
        <v>360</v>
      </c>
      <c s="36" t="s">
        <v>341</v>
      </c>
      <c s="37">
        <v>12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55</v>
      </c>
    </row>
    <row r="147" spans="1:5" ht="12.75">
      <c r="A147" s="35" t="s">
        <v>56</v>
      </c>
      <c r="E147" s="40" t="s">
        <v>55</v>
      </c>
    </row>
    <row r="148" spans="1:5" ht="63.75">
      <c r="A148" t="s">
        <v>57</v>
      </c>
      <c r="E148" s="39" t="s">
        <v>361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COUNTIFS(L8:L356,"=0",A8:A356,"P")+COUNTIFS(L8:L356,"",A8:A356,"P")+SUM(Q8:Q356)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0+J9+J78+J167+J224+J273+J310+J343</f>
      </c>
      <c s="29">
        <f>0+K9+K78+K167+K224+K273+K310+K343</f>
      </c>
      <c s="29">
        <f>0+L9+L78+L167+L224+L273+L310+L343</f>
      </c>
      <c s="29">
        <f>0+M9+M78+M167+M224+M273+M310+M343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47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47</v>
      </c>
      <c s="6" t="s">
        <v>69</v>
      </c>
      <c s="36" t="s">
        <v>70</v>
      </c>
      <c s="37">
        <v>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71</v>
      </c>
    </row>
    <row r="25" spans="1:5" ht="204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47</v>
      </c>
      <c s="6" t="s">
        <v>75</v>
      </c>
      <c s="36" t="s">
        <v>70</v>
      </c>
      <c s="37">
        <v>5.2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76</v>
      </c>
    </row>
    <row r="29" spans="1:5" ht="204">
      <c r="A29" t="s">
        <v>57</v>
      </c>
      <c r="E29" s="39" t="s">
        <v>72</v>
      </c>
    </row>
    <row r="30" spans="1:16" ht="12.75">
      <c r="A30" t="s">
        <v>49</v>
      </c>
      <c s="34" t="s">
        <v>77</v>
      </c>
      <c s="34" t="s">
        <v>78</v>
      </c>
      <c s="35" t="s">
        <v>47</v>
      </c>
      <c s="6" t="s">
        <v>79</v>
      </c>
      <c s="36" t="s">
        <v>70</v>
      </c>
      <c s="37">
        <v>731.2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80</v>
      </c>
    </row>
    <row r="33" spans="1:5" ht="204">
      <c r="A33" t="s">
        <v>57</v>
      </c>
      <c r="E33" s="39" t="s">
        <v>72</v>
      </c>
    </row>
    <row r="34" spans="1:16" ht="12.75">
      <c r="A34" t="s">
        <v>49</v>
      </c>
      <c s="34" t="s">
        <v>81</v>
      </c>
      <c s="34" t="s">
        <v>82</v>
      </c>
      <c s="35" t="s">
        <v>47</v>
      </c>
      <c s="6" t="s">
        <v>83</v>
      </c>
      <c s="36" t="s">
        <v>70</v>
      </c>
      <c s="37">
        <v>90.6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84</v>
      </c>
    </row>
    <row r="37" spans="1:5" ht="204">
      <c r="A37" t="s">
        <v>57</v>
      </c>
      <c r="E37" s="39" t="s">
        <v>72</v>
      </c>
    </row>
    <row r="38" spans="1:16" ht="12.75">
      <c r="A38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88</v>
      </c>
      <c s="37">
        <v>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25.5">
      <c r="A41" t="s">
        <v>57</v>
      </c>
      <c r="E41" s="39" t="s">
        <v>89</v>
      </c>
    </row>
    <row r="42" spans="1:16" ht="25.5">
      <c r="A42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88</v>
      </c>
      <c s="37">
        <v>1800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25.5">
      <c r="A45" t="s">
        <v>57</v>
      </c>
      <c r="E45" s="39" t="s">
        <v>93</v>
      </c>
    </row>
    <row r="46" spans="1:16" ht="12.75">
      <c r="A46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88</v>
      </c>
      <c s="37">
        <v>1800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2.75">
      <c r="A49" t="s">
        <v>57</v>
      </c>
      <c r="E49" s="39" t="s">
        <v>98</v>
      </c>
    </row>
    <row r="50" spans="1:16" ht="12.75">
      <c r="A50" t="s">
        <v>49</v>
      </c>
      <c s="34" t="s">
        <v>99</v>
      </c>
      <c s="34" t="s">
        <v>100</v>
      </c>
      <c s="35" t="s">
        <v>47</v>
      </c>
      <c s="6" t="s">
        <v>101</v>
      </c>
      <c s="36" t="s">
        <v>70</v>
      </c>
      <c s="37">
        <v>795.2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102</v>
      </c>
    </row>
    <row r="53" spans="1:5" ht="165.75">
      <c r="A53" t="s">
        <v>57</v>
      </c>
      <c r="E53" s="39" t="s">
        <v>103</v>
      </c>
    </row>
    <row r="54" spans="1:16" ht="12.75">
      <c r="A54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107</v>
      </c>
      <c s="37">
        <v>990.5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108</v>
      </c>
    </row>
    <row r="57" spans="1:5" ht="12.75">
      <c r="A57" t="s">
        <v>57</v>
      </c>
      <c r="E57" s="39" t="s">
        <v>109</v>
      </c>
    </row>
    <row r="58" spans="1:16" ht="12.7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88</v>
      </c>
      <c s="37">
        <v>40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51">
      <c r="A61" t="s">
        <v>57</v>
      </c>
      <c r="E61" s="39" t="s">
        <v>113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88</v>
      </c>
      <c s="37">
        <v>300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51">
      <c r="A65" t="s">
        <v>57</v>
      </c>
      <c r="E65" s="39" t="s">
        <v>117</v>
      </c>
    </row>
    <row r="66" spans="1:16" ht="12.75">
      <c r="A66" t="s">
        <v>49</v>
      </c>
      <c s="34" t="s">
        <v>118</v>
      </c>
      <c s="34" t="s">
        <v>119</v>
      </c>
      <c s="35" t="s">
        <v>47</v>
      </c>
      <c s="6" t="s">
        <v>120</v>
      </c>
      <c s="36" t="s">
        <v>61</v>
      </c>
      <c s="37">
        <v>36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38.25">
      <c r="A69" t="s">
        <v>57</v>
      </c>
      <c r="E69" s="39" t="s">
        <v>121</v>
      </c>
    </row>
    <row r="70" spans="1:16" ht="25.5">
      <c r="A70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61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55</v>
      </c>
    </row>
    <row r="73" spans="1:5" ht="51">
      <c r="A73" t="s">
        <v>57</v>
      </c>
      <c r="E73" s="39" t="s">
        <v>117</v>
      </c>
    </row>
    <row r="74" spans="1:16" ht="12.75">
      <c r="A74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128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55</v>
      </c>
    </row>
    <row r="77" spans="1:5" ht="12.75">
      <c r="A77" t="s">
        <v>57</v>
      </c>
      <c r="E77" s="39" t="s">
        <v>129</v>
      </c>
    </row>
    <row r="78" spans="1:13" ht="12.75">
      <c r="A78" t="s">
        <v>46</v>
      </c>
      <c r="C78" s="31" t="s">
        <v>27</v>
      </c>
      <c r="E78" s="33" t="s">
        <v>130</v>
      </c>
      <c r="J78" s="32">
        <f>0</f>
      </c>
      <c s="32">
        <f>0</f>
      </c>
      <c s="32">
        <f>0+L79+L83+L87+L91+L95+L99+L103+L107+L111+L115+L119+L123+L127+L131+L135+L139+L143+L147+L151+L155+L159+L163</f>
      </c>
      <c s="32">
        <f>0+M79+M83+M87+M91+M95+M99+M103+M107+M111+M115+M119+M123+M127+M131+M135+M139+M143+M147+M151+M155+M159+M163</f>
      </c>
    </row>
    <row r="79" spans="1:16" ht="12.7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134</v>
      </c>
      <c s="37">
        <v>9.5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38.25">
      <c r="A82" t="s">
        <v>57</v>
      </c>
      <c r="E82" s="39" t="s">
        <v>136</v>
      </c>
    </row>
    <row r="83" spans="1:16" ht="12.7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134</v>
      </c>
      <c s="37">
        <v>9.5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97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135</v>
      </c>
    </row>
    <row r="86" spans="1:5" ht="12.75">
      <c r="A86" t="s">
        <v>57</v>
      </c>
      <c r="E86" s="39" t="s">
        <v>98</v>
      </c>
    </row>
    <row r="87" spans="1:16" ht="25.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61</v>
      </c>
      <c s="37">
        <v>24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97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98</v>
      </c>
    </row>
    <row r="91" spans="1:16" ht="25.5">
      <c r="A91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61</v>
      </c>
      <c s="37">
        <v>20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76.5">
      <c r="A94" t="s">
        <v>57</v>
      </c>
      <c r="E94" s="39" t="s">
        <v>146</v>
      </c>
    </row>
    <row r="95" spans="1:16" ht="12.7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150</v>
      </c>
      <c s="37">
        <v>0.05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97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151</v>
      </c>
    </row>
    <row r="98" spans="1:5" ht="12.75">
      <c r="A98" t="s">
        <v>57</v>
      </c>
      <c r="E98" s="39" t="s">
        <v>98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88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63.75">
      <c r="A102" t="s">
        <v>57</v>
      </c>
      <c r="E102" s="39" t="s">
        <v>155</v>
      </c>
    </row>
    <row r="103" spans="1:16" ht="12.75">
      <c r="A103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61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97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98</v>
      </c>
    </row>
    <row r="107" spans="1:16" ht="12.75">
      <c r="A107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61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97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98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76.5">
      <c r="A114" t="s">
        <v>57</v>
      </c>
      <c r="E114" s="39" t="s">
        <v>165</v>
      </c>
    </row>
    <row r="115" spans="1:16" ht="12.75">
      <c r="A115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169</v>
      </c>
      <c s="37">
        <v>82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38.25">
      <c r="A118" t="s">
        <v>57</v>
      </c>
      <c r="E118" s="39" t="s">
        <v>170</v>
      </c>
    </row>
    <row r="119" spans="1:16" ht="12.75">
      <c r="A119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169</v>
      </c>
      <c s="37">
        <v>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38.25">
      <c r="A122" t="s">
        <v>57</v>
      </c>
      <c r="E122" s="39" t="s">
        <v>174</v>
      </c>
    </row>
    <row r="123" spans="1:16" ht="12.75">
      <c r="A123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88</v>
      </c>
      <c s="37">
        <v>200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38.25">
      <c r="A126" t="s">
        <v>57</v>
      </c>
      <c r="E126" s="39" t="s">
        <v>178</v>
      </c>
    </row>
    <row r="127" spans="1:16" ht="25.5">
      <c r="A127" t="s">
        <v>49</v>
      </c>
      <c s="34" t="s">
        <v>179</v>
      </c>
      <c s="34" t="s">
        <v>180</v>
      </c>
      <c s="35" t="s">
        <v>47</v>
      </c>
      <c s="6" t="s">
        <v>181</v>
      </c>
      <c s="36" t="s">
        <v>61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97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98</v>
      </c>
    </row>
    <row r="131" spans="1:16" ht="12.75">
      <c r="A131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61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97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98</v>
      </c>
    </row>
    <row r="135" spans="1:16" ht="12.75">
      <c r="A135" t="s">
        <v>49</v>
      </c>
      <c s="34" t="s">
        <v>185</v>
      </c>
      <c s="34" t="s">
        <v>186</v>
      </c>
      <c s="35" t="s">
        <v>47</v>
      </c>
      <c s="6" t="s">
        <v>187</v>
      </c>
      <c s="36" t="s">
        <v>61</v>
      </c>
      <c s="37">
        <v>70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25.5">
      <c r="A138" t="s">
        <v>57</v>
      </c>
      <c r="E138" s="39" t="s">
        <v>188</v>
      </c>
    </row>
    <row r="139" spans="1:16" ht="12.75">
      <c r="A139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61</v>
      </c>
      <c s="37">
        <v>29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51">
      <c r="A142" t="s">
        <v>57</v>
      </c>
      <c r="E142" s="39" t="s">
        <v>192</v>
      </c>
    </row>
    <row r="143" spans="1:16" ht="12.75">
      <c r="A143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88</v>
      </c>
      <c s="37">
        <v>300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51">
      <c r="A146" t="s">
        <v>57</v>
      </c>
      <c r="E146" s="39" t="s">
        <v>196</v>
      </c>
    </row>
    <row r="147" spans="1:16" ht="12.75">
      <c r="A147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61</v>
      </c>
      <c s="37">
        <v>36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38.25">
      <c r="A150" t="s">
        <v>57</v>
      </c>
      <c r="E150" s="39" t="s">
        <v>200</v>
      </c>
    </row>
    <row r="151" spans="1:16" ht="12.75">
      <c r="A151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61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12.75">
      <c r="A154" t="s">
        <v>57</v>
      </c>
      <c r="E154" s="39" t="s">
        <v>98</v>
      </c>
    </row>
    <row r="155" spans="1:16" ht="12.75">
      <c r="A155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61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97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2.75">
      <c r="A158" t="s">
        <v>57</v>
      </c>
      <c r="E158" s="39" t="s">
        <v>98</v>
      </c>
    </row>
    <row r="159" spans="1:16" ht="25.5">
      <c r="A159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88</v>
      </c>
      <c s="37">
        <v>65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97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55</v>
      </c>
    </row>
    <row r="162" spans="1:5" ht="12.75">
      <c r="A162" t="s">
        <v>57</v>
      </c>
      <c r="E162" s="39" t="s">
        <v>98</v>
      </c>
    </row>
    <row r="163" spans="1:16" ht="25.5">
      <c r="A163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88</v>
      </c>
      <c s="37">
        <v>65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97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12.75">
      <c r="A166" t="s">
        <v>57</v>
      </c>
      <c r="E166" s="39" t="s">
        <v>98</v>
      </c>
    </row>
    <row r="167" spans="1:13" ht="12.75">
      <c r="A167" t="s">
        <v>46</v>
      </c>
      <c r="C167" s="31" t="s">
        <v>26</v>
      </c>
      <c r="E167" s="33" t="s">
        <v>213</v>
      </c>
      <c r="J167" s="32">
        <f>0</f>
      </c>
      <c s="32">
        <f>0</f>
      </c>
      <c s="32">
        <f>0+L168+L172+L176+L180+L184+L188+L192+L196+L200+L204+L208+L212+L216+L220</f>
      </c>
      <c s="32">
        <f>0+M168+M172+M176+M180+M184+M188+M192+M196+M200+M204+M208+M212+M216+M220</f>
      </c>
    </row>
    <row r="168" spans="1:16" ht="12.75">
      <c r="A168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97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55</v>
      </c>
    </row>
    <row r="171" spans="1:5" ht="12.75">
      <c r="A171" t="s">
        <v>57</v>
      </c>
      <c r="E171" s="39" t="s">
        <v>98</v>
      </c>
    </row>
    <row r="172" spans="1:16" ht="12.75">
      <c r="A172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61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97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55</v>
      </c>
    </row>
    <row r="175" spans="1:5" ht="12.75">
      <c r="A175" t="s">
        <v>57</v>
      </c>
      <c r="E175" s="39" t="s">
        <v>98</v>
      </c>
    </row>
    <row r="176" spans="1:16" ht="12.75">
      <c r="A176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97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55</v>
      </c>
    </row>
    <row r="179" spans="1:5" ht="12.75">
      <c r="A179" t="s">
        <v>57</v>
      </c>
      <c r="E179" s="39" t="s">
        <v>98</v>
      </c>
    </row>
    <row r="180" spans="1:16" ht="12.75">
      <c r="A180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97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55</v>
      </c>
    </row>
    <row r="183" spans="1:5" ht="12.75">
      <c r="A183" t="s">
        <v>57</v>
      </c>
      <c r="E183" s="39" t="s">
        <v>98</v>
      </c>
    </row>
    <row r="184" spans="1:16" ht="12.75">
      <c r="A184" t="s">
        <v>49</v>
      </c>
      <c s="34" t="s">
        <v>226</v>
      </c>
      <c s="34" t="s">
        <v>227</v>
      </c>
      <c s="35" t="s">
        <v>47</v>
      </c>
      <c s="6" t="s">
        <v>228</v>
      </c>
      <c s="36" t="s">
        <v>61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55</v>
      </c>
    </row>
    <row r="187" spans="1:5" ht="12.75">
      <c r="A187" t="s">
        <v>57</v>
      </c>
      <c r="E187" s="39" t="s">
        <v>228</v>
      </c>
    </row>
    <row r="188" spans="1:16" ht="12.75">
      <c r="A188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61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97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55</v>
      </c>
    </row>
    <row r="191" spans="1:5" ht="12.75">
      <c r="A191" t="s">
        <v>57</v>
      </c>
      <c r="E191" s="39" t="s">
        <v>98</v>
      </c>
    </row>
    <row r="192" spans="1:16" ht="12.75">
      <c r="A192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61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55</v>
      </c>
    </row>
    <row r="195" spans="1:5" ht="12.75">
      <c r="A195" t="s">
        <v>57</v>
      </c>
      <c r="E195" s="39" t="s">
        <v>234</v>
      </c>
    </row>
    <row r="196" spans="1:16" ht="12.75">
      <c r="A196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61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55</v>
      </c>
    </row>
    <row r="199" spans="1:5" ht="63.75">
      <c r="A199" t="s">
        <v>57</v>
      </c>
      <c r="E199" s="39" t="s">
        <v>238</v>
      </c>
    </row>
    <row r="200" spans="1:16" ht="12.75">
      <c r="A200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61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55</v>
      </c>
    </row>
    <row r="203" spans="1:5" ht="63.75">
      <c r="A203" t="s">
        <v>57</v>
      </c>
      <c r="E203" s="39" t="s">
        <v>242</v>
      </c>
    </row>
    <row r="204" spans="1:16" ht="12.75">
      <c r="A204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97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55</v>
      </c>
    </row>
    <row r="207" spans="1:5" ht="12.75">
      <c r="A207" t="s">
        <v>57</v>
      </c>
      <c r="E207" s="39" t="s">
        <v>98</v>
      </c>
    </row>
    <row r="208" spans="1:16" ht="12.75">
      <c r="A208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97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55</v>
      </c>
    </row>
    <row r="211" spans="1:5" ht="12.75">
      <c r="A211" t="s">
        <v>57</v>
      </c>
      <c r="E211" s="39" t="s">
        <v>98</v>
      </c>
    </row>
    <row r="212" spans="1:16" ht="12.75">
      <c r="A212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61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55</v>
      </c>
    </row>
    <row r="215" spans="1:5" ht="76.5">
      <c r="A215" t="s">
        <v>57</v>
      </c>
      <c r="E215" s="39" t="s">
        <v>252</v>
      </c>
    </row>
    <row r="216" spans="1:16" ht="12.75">
      <c r="A216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61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89.25">
      <c r="A219" t="s">
        <v>57</v>
      </c>
      <c r="E219" s="39" t="s">
        <v>256</v>
      </c>
    </row>
    <row r="220" spans="1:16" ht="12.75">
      <c r="A220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65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12.75">
      <c r="A223" t="s">
        <v>57</v>
      </c>
      <c r="E223" s="39" t="s">
        <v>259</v>
      </c>
    </row>
    <row r="224" spans="1:13" ht="12.75">
      <c r="A224" t="s">
        <v>46</v>
      </c>
      <c r="C224" s="31" t="s">
        <v>67</v>
      </c>
      <c r="E224" s="33" t="s">
        <v>260</v>
      </c>
      <c r="J224" s="32">
        <f>0</f>
      </c>
      <c s="32">
        <f>0</f>
      </c>
      <c s="32">
        <f>0+L225+L229+L233+L237+L241+L245+L249+L253+L257+L261+L265+L269</f>
      </c>
      <c s="32">
        <f>0+M225+M229+M233+M237+M241+M245+M249+M253+M257+M261+M265+M269</f>
      </c>
    </row>
    <row r="225" spans="1:16" ht="25.5">
      <c r="A225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55</v>
      </c>
    </row>
    <row r="228" spans="1:5" ht="63.75">
      <c r="A228" t="s">
        <v>57</v>
      </c>
      <c r="E228" s="39" t="s">
        <v>264</v>
      </c>
    </row>
    <row r="229" spans="1:16" ht="12.75">
      <c r="A229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61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55</v>
      </c>
    </row>
    <row r="232" spans="1:5" ht="12.75">
      <c r="A232" t="s">
        <v>57</v>
      </c>
      <c r="E232" s="39" t="s">
        <v>98</v>
      </c>
    </row>
    <row r="233" spans="1:16" ht="12.75">
      <c r="A233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61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97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55</v>
      </c>
    </row>
    <row r="236" spans="1:5" ht="12.75">
      <c r="A236" t="s">
        <v>57</v>
      </c>
      <c r="E236" s="39" t="s">
        <v>98</v>
      </c>
    </row>
    <row r="237" spans="1:16" ht="12.75">
      <c r="A237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55</v>
      </c>
    </row>
    <row r="240" spans="1:5" ht="12.75">
      <c r="A240" t="s">
        <v>57</v>
      </c>
      <c r="E240" s="39" t="s">
        <v>274</v>
      </c>
    </row>
    <row r="241" spans="1:16" ht="12.75">
      <c r="A241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97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55</v>
      </c>
    </row>
    <row r="244" spans="1:5" ht="12.75">
      <c r="A244" t="s">
        <v>57</v>
      </c>
      <c r="E244" s="39" t="s">
        <v>98</v>
      </c>
    </row>
    <row r="245" spans="1:16" ht="12.75">
      <c r="A245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61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97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55</v>
      </c>
    </row>
    <row r="248" spans="1:5" ht="12.75">
      <c r="A248" t="s">
        <v>57</v>
      </c>
      <c r="E248" s="39" t="s">
        <v>98</v>
      </c>
    </row>
    <row r="249" spans="1:16" ht="12.75">
      <c r="A249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61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55</v>
      </c>
    </row>
    <row r="252" spans="1:5" ht="63.75">
      <c r="A252" t="s">
        <v>57</v>
      </c>
      <c r="E252" s="39" t="s">
        <v>284</v>
      </c>
    </row>
    <row r="253" spans="1:16" ht="12.75">
      <c r="A253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61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55</v>
      </c>
    </row>
    <row r="256" spans="1:5" ht="76.5">
      <c r="A256" t="s">
        <v>57</v>
      </c>
      <c r="E256" s="39" t="s">
        <v>288</v>
      </c>
    </row>
    <row r="257" spans="1:16" ht="12.75">
      <c r="A257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55</v>
      </c>
    </row>
    <row r="260" spans="1:5" ht="63.75">
      <c r="A260" t="s">
        <v>57</v>
      </c>
      <c r="E260" s="39" t="s">
        <v>292</v>
      </c>
    </row>
    <row r="261" spans="1:16" ht="12.75">
      <c r="A261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97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55</v>
      </c>
    </row>
    <row r="264" spans="1:5" ht="12.75">
      <c r="A264" t="s">
        <v>57</v>
      </c>
      <c r="E264" s="39" t="s">
        <v>98</v>
      </c>
    </row>
    <row r="265" spans="1:16" ht="12.75">
      <c r="A265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61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55</v>
      </c>
    </row>
    <row r="268" spans="1:5" ht="51">
      <c r="A268" t="s">
        <v>57</v>
      </c>
      <c r="E268" s="39" t="s">
        <v>299</v>
      </c>
    </row>
    <row r="269" spans="1:16" ht="12.75">
      <c r="A269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65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55</v>
      </c>
    </row>
    <row r="272" spans="1:5" ht="12.75">
      <c r="A272" t="s">
        <v>57</v>
      </c>
      <c r="E272" s="39" t="s">
        <v>302</v>
      </c>
    </row>
    <row r="273" spans="1:13" ht="12.75">
      <c r="A273" t="s">
        <v>46</v>
      </c>
      <c r="C273" s="31" t="s">
        <v>303</v>
      </c>
      <c r="E273" s="33" t="s">
        <v>304</v>
      </c>
      <c r="J273" s="32">
        <f>0</f>
      </c>
      <c s="32">
        <f>0</f>
      </c>
      <c s="32">
        <f>0+L274+L278+L282+L286+L290+L294+L298+L302+L306</f>
      </c>
      <c s="32">
        <f>0+M274+M278+M282+M286+M290+M294+M298+M302+M306</f>
      </c>
    </row>
    <row r="274" spans="1:16" ht="12.75">
      <c r="A274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61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55</v>
      </c>
    </row>
    <row r="277" spans="1:5" ht="102">
      <c r="A277" t="s">
        <v>57</v>
      </c>
      <c r="E277" s="39" t="s">
        <v>308</v>
      </c>
    </row>
    <row r="278" spans="1:16" ht="12.75">
      <c r="A278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61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97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55</v>
      </c>
    </row>
    <row r="281" spans="1:5" ht="12.75">
      <c r="A281" t="s">
        <v>57</v>
      </c>
      <c r="E281" s="39" t="s">
        <v>98</v>
      </c>
    </row>
    <row r="282" spans="1:16" ht="12.75">
      <c r="A282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61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97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55</v>
      </c>
    </row>
    <row r="285" spans="1:5" ht="12.75">
      <c r="A285" t="s">
        <v>57</v>
      </c>
      <c r="E285" s="39" t="s">
        <v>98</v>
      </c>
    </row>
    <row r="286" spans="1:16" ht="12.75">
      <c r="A286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65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97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55</v>
      </c>
    </row>
    <row r="289" spans="1:5" ht="12.75">
      <c r="A289" t="s">
        <v>57</v>
      </c>
      <c r="E289" s="39" t="s">
        <v>98</v>
      </c>
    </row>
    <row r="290" spans="1:16" ht="12.75">
      <c r="A290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88</v>
      </c>
      <c s="37">
        <v>65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55</v>
      </c>
    </row>
    <row r="293" spans="1:5" ht="25.5">
      <c r="A293" t="s">
        <v>57</v>
      </c>
      <c r="E293" s="39" t="s">
        <v>321</v>
      </c>
    </row>
    <row r="294" spans="1:16" ht="12.75">
      <c r="A294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325</v>
      </c>
      <c s="37">
        <v>430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97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55</v>
      </c>
    </row>
    <row r="297" spans="1:5" ht="12.75">
      <c r="A297" t="s">
        <v>57</v>
      </c>
      <c r="E297" s="39" t="s">
        <v>98</v>
      </c>
    </row>
    <row r="298" spans="1:16" ht="25.5">
      <c r="A298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329</v>
      </c>
      <c s="37">
        <v>172.44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55</v>
      </c>
    </row>
    <row r="301" spans="1:5" ht="89.25">
      <c r="A301" t="s">
        <v>57</v>
      </c>
      <c r="E301" s="39" t="s">
        <v>330</v>
      </c>
    </row>
    <row r="302" spans="1:16" ht="25.5">
      <c r="A302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329</v>
      </c>
      <c s="37">
        <v>20.2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97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55</v>
      </c>
    </row>
    <row r="305" spans="1:5" ht="12.75">
      <c r="A305" t="s">
        <v>57</v>
      </c>
      <c r="E305" s="39" t="s">
        <v>98</v>
      </c>
    </row>
    <row r="306" spans="1:16" ht="25.5">
      <c r="A306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329</v>
      </c>
      <c s="37">
        <v>1.3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97</v>
      </c>
      <c>
        <f>(M306*21)/100</f>
      </c>
      <c t="s">
        <v>27</v>
      </c>
    </row>
    <row r="307" spans="1:5" ht="12.75">
      <c r="A307" s="35" t="s">
        <v>54</v>
      </c>
      <c r="E307" s="39" t="s">
        <v>55</v>
      </c>
    </row>
    <row r="308" spans="1:5" ht="12.75">
      <c r="A308" s="35" t="s">
        <v>56</v>
      </c>
      <c r="E308" s="40" t="s">
        <v>55</v>
      </c>
    </row>
    <row r="309" spans="1:5" ht="12.75">
      <c r="A309" t="s">
        <v>57</v>
      </c>
      <c r="E309" s="39" t="s">
        <v>98</v>
      </c>
    </row>
    <row r="310" spans="1:13" ht="12.75">
      <c r="A310" t="s">
        <v>46</v>
      </c>
      <c r="C310" s="31" t="s">
        <v>20</v>
      </c>
      <c r="E310" s="33" t="s">
        <v>337</v>
      </c>
      <c r="J310" s="32">
        <f>0</f>
      </c>
      <c s="32">
        <f>0</f>
      </c>
      <c s="32">
        <f>0+L311+L315+L319+L323+L327+L331+L335+L339</f>
      </c>
      <c s="32">
        <f>0+M311+M315+M319+M323+M327+M331+M335+M339</f>
      </c>
    </row>
    <row r="311" spans="1:16" ht="12.75">
      <c r="A311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341</v>
      </c>
      <c s="37">
        <v>64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55</v>
      </c>
    </row>
    <row r="313" spans="1:5" ht="12.75">
      <c r="A313" s="35" t="s">
        <v>56</v>
      </c>
      <c r="E313" s="40" t="s">
        <v>55</v>
      </c>
    </row>
    <row r="314" spans="1:5" ht="12.75">
      <c r="A314" t="s">
        <v>57</v>
      </c>
      <c r="E314" s="39" t="s">
        <v>342</v>
      </c>
    </row>
    <row r="315" spans="1:16" ht="12.75">
      <c r="A315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65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55</v>
      </c>
    </row>
    <row r="317" spans="1:5" ht="12.75">
      <c r="A317" s="35" t="s">
        <v>56</v>
      </c>
      <c r="E317" s="40" t="s">
        <v>55</v>
      </c>
    </row>
    <row r="318" spans="1:5" ht="12.75">
      <c r="A318" t="s">
        <v>57</v>
      </c>
      <c r="E318" s="39" t="s">
        <v>346</v>
      </c>
    </row>
    <row r="319" spans="1:16" ht="12.75">
      <c r="A319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61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97</v>
      </c>
      <c>
        <f>(M319*21)/100</f>
      </c>
      <c t="s">
        <v>27</v>
      </c>
    </row>
    <row r="320" spans="1:5" ht="12.75">
      <c r="A320" s="35" t="s">
        <v>54</v>
      </c>
      <c r="E320" s="39" t="s">
        <v>55</v>
      </c>
    </row>
    <row r="321" spans="1:5" ht="12.75">
      <c r="A321" s="35" t="s">
        <v>56</v>
      </c>
      <c r="E321" s="40" t="s">
        <v>55</v>
      </c>
    </row>
    <row r="322" spans="1:5" ht="12.75">
      <c r="A322" t="s">
        <v>57</v>
      </c>
      <c r="E322" s="39" t="s">
        <v>98</v>
      </c>
    </row>
    <row r="323" spans="1:16" ht="25.5">
      <c r="A323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61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55</v>
      </c>
    </row>
    <row r="325" spans="1:5" ht="12.75">
      <c r="A325" s="35" t="s">
        <v>56</v>
      </c>
      <c r="E325" s="40" t="s">
        <v>55</v>
      </c>
    </row>
    <row r="326" spans="1:5" ht="51">
      <c r="A326" t="s">
        <v>57</v>
      </c>
      <c r="E326" s="39" t="s">
        <v>353</v>
      </c>
    </row>
    <row r="327" spans="1:16" ht="12.75">
      <c r="A327" t="s">
        <v>49</v>
      </c>
      <c s="34" t="s">
        <v>354</v>
      </c>
      <c s="34" t="s">
        <v>355</v>
      </c>
      <c s="35" t="s">
        <v>47</v>
      </c>
      <c s="6" t="s">
        <v>356</v>
      </c>
      <c s="36" t="s">
        <v>61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55</v>
      </c>
    </row>
    <row r="329" spans="1:5" ht="12.75">
      <c r="A329" s="35" t="s">
        <v>56</v>
      </c>
      <c r="E329" s="40" t="s">
        <v>55</v>
      </c>
    </row>
    <row r="330" spans="1:5" ht="38.25">
      <c r="A330" t="s">
        <v>57</v>
      </c>
      <c r="E330" s="39" t="s">
        <v>357</v>
      </c>
    </row>
    <row r="331" spans="1:16" ht="12.75">
      <c r="A331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341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55</v>
      </c>
    </row>
    <row r="333" spans="1:5" ht="12.75">
      <c r="A333" s="35" t="s">
        <v>56</v>
      </c>
      <c r="E333" s="40" t="s">
        <v>55</v>
      </c>
    </row>
    <row r="334" spans="1:5" ht="63.75">
      <c r="A334" t="s">
        <v>57</v>
      </c>
      <c r="E334" s="39" t="s">
        <v>361</v>
      </c>
    </row>
    <row r="335" spans="1:16" ht="12.75">
      <c r="A335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341</v>
      </c>
      <c s="37">
        <v>64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55</v>
      </c>
    </row>
    <row r="338" spans="1:5" ht="63.75">
      <c r="A338" t="s">
        <v>57</v>
      </c>
      <c r="E338" s="39" t="s">
        <v>365</v>
      </c>
    </row>
    <row r="339" spans="1:16" ht="12.75">
      <c r="A339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341</v>
      </c>
      <c s="37">
        <v>112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55</v>
      </c>
    </row>
    <row r="341" spans="1:5" ht="12.75">
      <c r="A341" s="35" t="s">
        <v>56</v>
      </c>
      <c r="E341" s="40" t="s">
        <v>55</v>
      </c>
    </row>
    <row r="342" spans="1:5" ht="63.75">
      <c r="A342" t="s">
        <v>57</v>
      </c>
      <c r="E342" s="39" t="s">
        <v>369</v>
      </c>
    </row>
    <row r="343" spans="1:13" ht="12.75">
      <c r="A343" t="s">
        <v>46</v>
      </c>
      <c r="C343" s="31" t="s">
        <v>370</v>
      </c>
      <c r="E343" s="33" t="s">
        <v>371</v>
      </c>
      <c r="J343" s="32">
        <f>0</f>
      </c>
      <c s="32">
        <f>0</f>
      </c>
      <c s="32">
        <f>0+L344+L348+L352+L356</f>
      </c>
      <c s="32">
        <f>0+M344+M348+M352+M356</f>
      </c>
    </row>
    <row r="344" spans="1:16" ht="12.75">
      <c r="A344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61</v>
      </c>
      <c s="37">
        <v>4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12.75">
      <c r="A345" s="35" t="s">
        <v>54</v>
      </c>
      <c r="E345" s="39" t="s">
        <v>55</v>
      </c>
    </row>
    <row r="346" spans="1:5" ht="12.75">
      <c r="A346" s="35" t="s">
        <v>56</v>
      </c>
      <c r="E346" s="40" t="s">
        <v>55</v>
      </c>
    </row>
    <row r="347" spans="1:5" ht="63.75">
      <c r="A347" t="s">
        <v>57</v>
      </c>
      <c r="E347" s="39" t="s">
        <v>375</v>
      </c>
    </row>
    <row r="348" spans="1:16" ht="12.75">
      <c r="A348" t="s">
        <v>49</v>
      </c>
      <c s="34" t="s">
        <v>376</v>
      </c>
      <c s="34" t="s">
        <v>377</v>
      </c>
      <c s="35" t="s">
        <v>47</v>
      </c>
      <c s="6" t="s">
        <v>378</v>
      </c>
      <c s="36" t="s">
        <v>61</v>
      </c>
      <c s="37">
        <v>4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53</v>
      </c>
      <c>
        <f>(M348*21)/100</f>
      </c>
      <c t="s">
        <v>27</v>
      </c>
    </row>
    <row r="349" spans="1:5" ht="12.75">
      <c r="A349" s="35" t="s">
        <v>54</v>
      </c>
      <c r="E349" s="39" t="s">
        <v>55</v>
      </c>
    </row>
    <row r="350" spans="1:5" ht="12.75">
      <c r="A350" s="35" t="s">
        <v>56</v>
      </c>
      <c r="E350" s="40" t="s">
        <v>55</v>
      </c>
    </row>
    <row r="351" spans="1:5" ht="63.75">
      <c r="A351" t="s">
        <v>57</v>
      </c>
      <c r="E351" s="39" t="s">
        <v>379</v>
      </c>
    </row>
    <row r="352" spans="1:16" ht="12.75">
      <c r="A352" t="s">
        <v>49</v>
      </c>
      <c s="34" t="s">
        <v>380</v>
      </c>
      <c s="34" t="s">
        <v>381</v>
      </c>
      <c s="35" t="s">
        <v>47</v>
      </c>
      <c s="6" t="s">
        <v>382</v>
      </c>
      <c s="36" t="s">
        <v>61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12.75">
      <c r="A353" s="35" t="s">
        <v>54</v>
      </c>
      <c r="E353" s="39" t="s">
        <v>55</v>
      </c>
    </row>
    <row r="354" spans="1:5" ht="12.75">
      <c r="A354" s="35" t="s">
        <v>56</v>
      </c>
      <c r="E354" s="40" t="s">
        <v>55</v>
      </c>
    </row>
    <row r="355" spans="1:5" ht="76.5">
      <c r="A355" t="s">
        <v>57</v>
      </c>
      <c r="E355" s="39" t="s">
        <v>383</v>
      </c>
    </row>
    <row r="356" spans="1:16" ht="12.75">
      <c r="A356" t="s">
        <v>49</v>
      </c>
      <c s="34" t="s">
        <v>384</v>
      </c>
      <c s="34" t="s">
        <v>385</v>
      </c>
      <c s="35" t="s">
        <v>47</v>
      </c>
      <c s="6" t="s">
        <v>386</v>
      </c>
      <c s="36" t="s">
        <v>61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53</v>
      </c>
      <c>
        <f>(M356*21)/100</f>
      </c>
      <c t="s">
        <v>27</v>
      </c>
    </row>
    <row r="357" spans="1:5" ht="12.75">
      <c r="A357" s="35" t="s">
        <v>54</v>
      </c>
      <c r="E357" s="39" t="s">
        <v>55</v>
      </c>
    </row>
    <row r="358" spans="1:5" ht="12.75">
      <c r="A358" s="35" t="s">
        <v>56</v>
      </c>
      <c r="E358" s="40" t="s">
        <v>55</v>
      </c>
    </row>
    <row r="359" spans="1:5" ht="63.75">
      <c r="A359" t="s">
        <v>57</v>
      </c>
      <c r="E359" s="39" t="s">
        <v>387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388</v>
      </c>
      <c r="E4" s="26" t="s">
        <v>389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392</v>
      </c>
      <c r="E8" s="30" t="s">
        <v>391</v>
      </c>
      <c r="J8" s="29">
        <f>0+J9+J66+J195</f>
      </c>
      <c s="29">
        <f>0+K9+K66+K195</f>
      </c>
      <c s="29">
        <f>0+L9+L66+L195</f>
      </c>
      <c s="29">
        <f>0+M9+M66+M195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47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47</v>
      </c>
      <c s="6" t="s">
        <v>69</v>
      </c>
      <c s="36" t="s">
        <v>70</v>
      </c>
      <c s="37">
        <v>10.9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393</v>
      </c>
    </row>
    <row r="25" spans="1:5" ht="204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78</v>
      </c>
      <c s="35" t="s">
        <v>47</v>
      </c>
      <c s="6" t="s">
        <v>79</v>
      </c>
      <c s="36" t="s">
        <v>70</v>
      </c>
      <c s="37">
        <v>140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394</v>
      </c>
    </row>
    <row r="29" spans="1:5" ht="204">
      <c r="A29" t="s">
        <v>57</v>
      </c>
      <c r="E29" s="39" t="s">
        <v>72</v>
      </c>
    </row>
    <row r="30" spans="1:16" ht="12.75">
      <c r="A30" t="s">
        <v>49</v>
      </c>
      <c s="34" t="s">
        <v>77</v>
      </c>
      <c s="34" t="s">
        <v>82</v>
      </c>
      <c s="35" t="s">
        <v>47</v>
      </c>
      <c s="6" t="s">
        <v>83</v>
      </c>
      <c s="36" t="s">
        <v>70</v>
      </c>
      <c s="37">
        <v>17.5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395</v>
      </c>
    </row>
    <row r="33" spans="1:5" ht="204">
      <c r="A33" t="s">
        <v>57</v>
      </c>
      <c r="E33" s="39" t="s">
        <v>72</v>
      </c>
    </row>
    <row r="34" spans="1:16" ht="25.5">
      <c r="A34" t="s">
        <v>49</v>
      </c>
      <c s="34" t="s">
        <v>81</v>
      </c>
      <c s="34" t="s">
        <v>91</v>
      </c>
      <c s="35" t="s">
        <v>47</v>
      </c>
      <c s="6" t="s">
        <v>92</v>
      </c>
      <c s="36" t="s">
        <v>88</v>
      </c>
      <c s="37">
        <v>500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25.5">
      <c r="A37" t="s">
        <v>57</v>
      </c>
      <c r="E37" s="39" t="s">
        <v>93</v>
      </c>
    </row>
    <row r="38" spans="1:16" ht="12.75">
      <c r="A38" t="s">
        <v>49</v>
      </c>
      <c s="34" t="s">
        <v>85</v>
      </c>
      <c s="34" t="s">
        <v>95</v>
      </c>
      <c s="35" t="s">
        <v>47</v>
      </c>
      <c s="6" t="s">
        <v>96</v>
      </c>
      <c s="36" t="s">
        <v>88</v>
      </c>
      <c s="37">
        <v>2300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98</v>
      </c>
    </row>
    <row r="42" spans="1:16" ht="12.75">
      <c r="A42" t="s">
        <v>49</v>
      </c>
      <c s="34" t="s">
        <v>90</v>
      </c>
      <c s="34" t="s">
        <v>100</v>
      </c>
      <c s="35" t="s">
        <v>47</v>
      </c>
      <c s="6" t="s">
        <v>101</v>
      </c>
      <c s="36" t="s">
        <v>70</v>
      </c>
      <c s="37">
        <v>150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396</v>
      </c>
    </row>
    <row r="45" spans="1:5" ht="165.75">
      <c r="A45" t="s">
        <v>57</v>
      </c>
      <c r="E45" s="39" t="s">
        <v>103</v>
      </c>
    </row>
    <row r="46" spans="1:16" ht="12.75">
      <c r="A46" t="s">
        <v>49</v>
      </c>
      <c s="34" t="s">
        <v>94</v>
      </c>
      <c s="34" t="s">
        <v>105</v>
      </c>
      <c s="35" t="s">
        <v>47</v>
      </c>
      <c s="6" t="s">
        <v>106</v>
      </c>
      <c s="36" t="s">
        <v>107</v>
      </c>
      <c s="37">
        <v>175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397</v>
      </c>
    </row>
    <row r="49" spans="1:5" ht="12.75">
      <c r="A49" t="s">
        <v>57</v>
      </c>
      <c r="E49" s="39" t="s">
        <v>109</v>
      </c>
    </row>
    <row r="50" spans="1:16" ht="25.5">
      <c r="A50" t="s">
        <v>49</v>
      </c>
      <c s="34" t="s">
        <v>99</v>
      </c>
      <c s="34" t="s">
        <v>123</v>
      </c>
      <c s="35" t="s">
        <v>47</v>
      </c>
      <c s="6" t="s">
        <v>124</v>
      </c>
      <c s="36" t="s">
        <v>61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51">
      <c r="A53" t="s">
        <v>57</v>
      </c>
      <c r="E53" s="39" t="s">
        <v>117</v>
      </c>
    </row>
    <row r="54" spans="1:16" ht="12.75">
      <c r="A54" t="s">
        <v>49</v>
      </c>
      <c s="34" t="s">
        <v>104</v>
      </c>
      <c s="34" t="s">
        <v>119</v>
      </c>
      <c s="35" t="s">
        <v>47</v>
      </c>
      <c s="6" t="s">
        <v>120</v>
      </c>
      <c s="36" t="s">
        <v>61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2.75">
      <c r="A57" t="s">
        <v>57</v>
      </c>
      <c r="E57" s="39" t="s">
        <v>98</v>
      </c>
    </row>
    <row r="58" spans="1:16" ht="25.5">
      <c r="A58" t="s">
        <v>49</v>
      </c>
      <c s="34" t="s">
        <v>110</v>
      </c>
      <c s="34" t="s">
        <v>327</v>
      </c>
      <c s="35" t="s">
        <v>47</v>
      </c>
      <c s="6" t="s">
        <v>328</v>
      </c>
      <c s="36" t="s">
        <v>329</v>
      </c>
      <c s="37">
        <v>350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89.25">
      <c r="A61" t="s">
        <v>57</v>
      </c>
      <c r="E61" s="39" t="s">
        <v>330</v>
      </c>
    </row>
    <row r="62" spans="1:16" ht="12.75">
      <c r="A62" t="s">
        <v>49</v>
      </c>
      <c s="34" t="s">
        <v>114</v>
      </c>
      <c s="34" t="s">
        <v>126</v>
      </c>
      <c s="35" t="s">
        <v>47</v>
      </c>
      <c s="6" t="s">
        <v>127</v>
      </c>
      <c s="36" t="s">
        <v>128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2.75">
      <c r="A65" t="s">
        <v>57</v>
      </c>
      <c r="E65" s="39" t="s">
        <v>98</v>
      </c>
    </row>
    <row r="66" spans="1:13" ht="12.75">
      <c r="A66" t="s">
        <v>46</v>
      </c>
      <c r="C66" s="31" t="s">
        <v>27</v>
      </c>
      <c r="E66" s="33" t="s">
        <v>130</v>
      </c>
      <c r="J66" s="32">
        <f>0</f>
      </c>
      <c s="32">
        <f>0</f>
      </c>
      <c s="32">
        <f>0+L67+L71+L75+L79+L83+L87+L91+L95+L99+L103+L107+L111+L115+L119+L123+L127+L131+L135+L139+L143+L147+L151+L155+L159+L163+L167+L171+L175+L179+L183+L187+L191</f>
      </c>
      <c s="32">
        <f>0+M67+M71+M75+M79+M83+M87+M91+M95+M99+M103+M107+M111+M115+M119+M123+M127+M131+M135+M139+M143+M147+M151+M155+M159+M163+M167+M171+M175+M179+M183+M187+M191</f>
      </c>
    </row>
    <row r="67" spans="1:16" ht="12.75">
      <c r="A67" t="s">
        <v>49</v>
      </c>
      <c s="34" t="s">
        <v>118</v>
      </c>
      <c s="34" t="s">
        <v>148</v>
      </c>
      <c s="35" t="s">
        <v>47</v>
      </c>
      <c s="6" t="s">
        <v>149</v>
      </c>
      <c s="36" t="s">
        <v>150</v>
      </c>
      <c s="37">
        <v>11.5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97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398</v>
      </c>
    </row>
    <row r="70" spans="1:5" ht="12.75">
      <c r="A70" t="s">
        <v>57</v>
      </c>
      <c r="E70" s="39" t="s">
        <v>98</v>
      </c>
    </row>
    <row r="71" spans="1:16" ht="25.5">
      <c r="A71" t="s">
        <v>49</v>
      </c>
      <c s="34" t="s">
        <v>122</v>
      </c>
      <c s="34" t="s">
        <v>153</v>
      </c>
      <c s="35" t="s">
        <v>47</v>
      </c>
      <c s="6" t="s">
        <v>154</v>
      </c>
      <c s="36" t="s">
        <v>88</v>
      </c>
      <c s="37">
        <v>2300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63.75">
      <c r="A74" t="s">
        <v>57</v>
      </c>
      <c r="E74" s="39" t="s">
        <v>155</v>
      </c>
    </row>
    <row r="75" spans="1:16" ht="12.75">
      <c r="A75" t="s">
        <v>49</v>
      </c>
      <c s="34" t="s">
        <v>125</v>
      </c>
      <c s="34" t="s">
        <v>157</v>
      </c>
      <c s="35" t="s">
        <v>47</v>
      </c>
      <c s="6" t="s">
        <v>158</v>
      </c>
      <c s="36" t="s">
        <v>61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98</v>
      </c>
    </row>
    <row r="79" spans="1:16" ht="12.75">
      <c r="A79" t="s">
        <v>49</v>
      </c>
      <c s="34" t="s">
        <v>131</v>
      </c>
      <c s="34" t="s">
        <v>160</v>
      </c>
      <c s="35" t="s">
        <v>47</v>
      </c>
      <c s="6" t="s">
        <v>161</v>
      </c>
      <c s="36" t="s">
        <v>61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97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12.75">
      <c r="A82" t="s">
        <v>57</v>
      </c>
      <c r="E82" s="39" t="s">
        <v>98</v>
      </c>
    </row>
    <row r="83" spans="1:16" ht="12.75">
      <c r="A83" t="s">
        <v>49</v>
      </c>
      <c s="34" t="s">
        <v>137</v>
      </c>
      <c s="34" t="s">
        <v>163</v>
      </c>
      <c s="35" t="s">
        <v>47</v>
      </c>
      <c s="6" t="s">
        <v>164</v>
      </c>
      <c s="36" t="s">
        <v>61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76.5">
      <c r="A86" t="s">
        <v>57</v>
      </c>
      <c r="E86" s="39" t="s">
        <v>165</v>
      </c>
    </row>
    <row r="87" spans="1:16" ht="12.75">
      <c r="A87" t="s">
        <v>49</v>
      </c>
      <c s="34" t="s">
        <v>140</v>
      </c>
      <c s="34" t="s">
        <v>167</v>
      </c>
      <c s="35" t="s">
        <v>47</v>
      </c>
      <c s="6" t="s">
        <v>168</v>
      </c>
      <c s="36" t="s">
        <v>169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38.25">
      <c r="A90" t="s">
        <v>57</v>
      </c>
      <c r="E90" s="39" t="s">
        <v>170</v>
      </c>
    </row>
    <row r="91" spans="1:16" ht="12.75">
      <c r="A91" t="s">
        <v>49</v>
      </c>
      <c s="34" t="s">
        <v>143</v>
      </c>
      <c s="34" t="s">
        <v>172</v>
      </c>
      <c s="35" t="s">
        <v>47</v>
      </c>
      <c s="6" t="s">
        <v>173</v>
      </c>
      <c s="36" t="s">
        <v>169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38.25">
      <c r="A94" t="s">
        <v>57</v>
      </c>
      <c r="E94" s="39" t="s">
        <v>174</v>
      </c>
    </row>
    <row r="95" spans="1:16" ht="12.75">
      <c r="A95" t="s">
        <v>49</v>
      </c>
      <c s="34" t="s">
        <v>147</v>
      </c>
      <c s="34" t="s">
        <v>186</v>
      </c>
      <c s="35" t="s">
        <v>47</v>
      </c>
      <c s="6" t="s">
        <v>187</v>
      </c>
      <c s="36" t="s">
        <v>61</v>
      </c>
      <c s="37">
        <v>36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25.5">
      <c r="A98" t="s">
        <v>57</v>
      </c>
      <c r="E98" s="39" t="s">
        <v>188</v>
      </c>
    </row>
    <row r="99" spans="1:16" ht="12.75">
      <c r="A99" t="s">
        <v>49</v>
      </c>
      <c s="34" t="s">
        <v>152</v>
      </c>
      <c s="34" t="s">
        <v>190</v>
      </c>
      <c s="35" t="s">
        <v>47</v>
      </c>
      <c s="6" t="s">
        <v>191</v>
      </c>
      <c s="36" t="s">
        <v>61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51">
      <c r="A102" t="s">
        <v>57</v>
      </c>
      <c r="E102" s="39" t="s">
        <v>192</v>
      </c>
    </row>
    <row r="103" spans="1:16" ht="12.75">
      <c r="A103" t="s">
        <v>49</v>
      </c>
      <c s="34" t="s">
        <v>156</v>
      </c>
      <c s="34" t="s">
        <v>399</v>
      </c>
      <c s="35" t="s">
        <v>47</v>
      </c>
      <c s="6" t="s">
        <v>400</v>
      </c>
      <c s="36" t="s">
        <v>61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97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98</v>
      </c>
    </row>
    <row r="107" spans="1:16" ht="12.75">
      <c r="A107" t="s">
        <v>49</v>
      </c>
      <c s="34" t="s">
        <v>159</v>
      </c>
      <c s="34" t="s">
        <v>401</v>
      </c>
      <c s="35" t="s">
        <v>47</v>
      </c>
      <c s="6" t="s">
        <v>402</v>
      </c>
      <c s="36" t="s">
        <v>61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97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98</v>
      </c>
    </row>
    <row r="111" spans="1:16" ht="12.75">
      <c r="A111" t="s">
        <v>49</v>
      </c>
      <c s="34" t="s">
        <v>162</v>
      </c>
      <c s="34" t="s">
        <v>403</v>
      </c>
      <c s="35" t="s">
        <v>47</v>
      </c>
      <c s="6" t="s">
        <v>404</v>
      </c>
      <c s="36" t="s">
        <v>61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97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57</v>
      </c>
      <c r="E114" s="39" t="s">
        <v>98</v>
      </c>
    </row>
    <row r="115" spans="1:16" ht="12.75">
      <c r="A115" t="s">
        <v>49</v>
      </c>
      <c s="34" t="s">
        <v>166</v>
      </c>
      <c s="34" t="s">
        <v>405</v>
      </c>
      <c s="35" t="s">
        <v>47</v>
      </c>
      <c s="6" t="s">
        <v>406</v>
      </c>
      <c s="36" t="s">
        <v>61</v>
      </c>
      <c s="37">
        <v>60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97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98</v>
      </c>
    </row>
    <row r="119" spans="1:16" ht="12.75">
      <c r="A119" t="s">
        <v>49</v>
      </c>
      <c s="34" t="s">
        <v>171</v>
      </c>
      <c s="34" t="s">
        <v>407</v>
      </c>
      <c s="35" t="s">
        <v>47</v>
      </c>
      <c s="6" t="s">
        <v>408</v>
      </c>
      <c s="36" t="s">
        <v>61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97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2.75">
      <c r="A122" t="s">
        <v>57</v>
      </c>
      <c r="E122" s="39" t="s">
        <v>98</v>
      </c>
    </row>
    <row r="123" spans="1:16" ht="12.75">
      <c r="A123" t="s">
        <v>49</v>
      </c>
      <c s="34" t="s">
        <v>175</v>
      </c>
      <c s="34" t="s">
        <v>409</v>
      </c>
      <c s="35" t="s">
        <v>47</v>
      </c>
      <c s="6" t="s">
        <v>410</v>
      </c>
      <c s="36" t="s">
        <v>61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76.5">
      <c r="A126" t="s">
        <v>57</v>
      </c>
      <c r="E126" s="39" t="s">
        <v>165</v>
      </c>
    </row>
    <row r="127" spans="1:16" ht="12.75">
      <c r="A127" t="s">
        <v>49</v>
      </c>
      <c s="34" t="s">
        <v>179</v>
      </c>
      <c s="34" t="s">
        <v>411</v>
      </c>
      <c s="35" t="s">
        <v>47</v>
      </c>
      <c s="6" t="s">
        <v>412</v>
      </c>
      <c s="36" t="s">
        <v>61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97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98</v>
      </c>
    </row>
    <row r="131" spans="1:16" ht="12.75">
      <c r="A131" t="s">
        <v>49</v>
      </c>
      <c s="34" t="s">
        <v>182</v>
      </c>
      <c s="34" t="s">
        <v>413</v>
      </c>
      <c s="35" t="s">
        <v>47</v>
      </c>
      <c s="6" t="s">
        <v>414</v>
      </c>
      <c s="36" t="s">
        <v>61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97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98</v>
      </c>
    </row>
    <row r="135" spans="1:16" ht="12.75">
      <c r="A135" t="s">
        <v>49</v>
      </c>
      <c s="34" t="s">
        <v>185</v>
      </c>
      <c s="34" t="s">
        <v>415</v>
      </c>
      <c s="35" t="s">
        <v>47</v>
      </c>
      <c s="6" t="s">
        <v>416</v>
      </c>
      <c s="36" t="s">
        <v>88</v>
      </c>
      <c s="37">
        <v>2300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97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12.75">
      <c r="A138" t="s">
        <v>57</v>
      </c>
      <c r="E138" s="39" t="s">
        <v>98</v>
      </c>
    </row>
    <row r="139" spans="1:16" ht="12.75">
      <c r="A139" t="s">
        <v>49</v>
      </c>
      <c s="34" t="s">
        <v>189</v>
      </c>
      <c s="34" t="s">
        <v>417</v>
      </c>
      <c s="35" t="s">
        <v>47</v>
      </c>
      <c s="6" t="s">
        <v>418</v>
      </c>
      <c s="36" t="s">
        <v>88</v>
      </c>
      <c s="37">
        <v>2300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97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12.75">
      <c r="A142" t="s">
        <v>57</v>
      </c>
      <c r="E142" s="39" t="s">
        <v>98</v>
      </c>
    </row>
    <row r="143" spans="1:16" ht="12.75">
      <c r="A143" t="s">
        <v>49</v>
      </c>
      <c s="34" t="s">
        <v>193</v>
      </c>
      <c s="34" t="s">
        <v>419</v>
      </c>
      <c s="35" t="s">
        <v>47</v>
      </c>
      <c s="6" t="s">
        <v>420</v>
      </c>
      <c s="36" t="s">
        <v>421</v>
      </c>
      <c s="37">
        <v>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97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12.75">
      <c r="A146" t="s">
        <v>57</v>
      </c>
      <c r="E146" s="39" t="s">
        <v>98</v>
      </c>
    </row>
    <row r="147" spans="1:16" ht="12.75">
      <c r="A147" t="s">
        <v>49</v>
      </c>
      <c s="34" t="s">
        <v>197</v>
      </c>
      <c s="34" t="s">
        <v>422</v>
      </c>
      <c s="35" t="s">
        <v>47</v>
      </c>
      <c s="6" t="s">
        <v>423</v>
      </c>
      <c s="36" t="s">
        <v>88</v>
      </c>
      <c s="37">
        <v>2300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76.5">
      <c r="A150" t="s">
        <v>57</v>
      </c>
      <c r="E150" s="39" t="s">
        <v>424</v>
      </c>
    </row>
    <row r="151" spans="1:16" ht="12.75">
      <c r="A151" t="s">
        <v>49</v>
      </c>
      <c s="34" t="s">
        <v>201</v>
      </c>
      <c s="34" t="s">
        <v>425</v>
      </c>
      <c s="35" t="s">
        <v>47</v>
      </c>
      <c s="6" t="s">
        <v>426</v>
      </c>
      <c s="36" t="s">
        <v>61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102">
      <c r="A154" t="s">
        <v>57</v>
      </c>
      <c r="E154" s="39" t="s">
        <v>427</v>
      </c>
    </row>
    <row r="155" spans="1:16" ht="12.75">
      <c r="A155" t="s">
        <v>49</v>
      </c>
      <c s="34" t="s">
        <v>204</v>
      </c>
      <c s="34" t="s">
        <v>428</v>
      </c>
      <c s="35" t="s">
        <v>47</v>
      </c>
      <c s="6" t="s">
        <v>429</v>
      </c>
      <c s="36" t="s">
        <v>61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97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2.75">
      <c r="A158" t="s">
        <v>57</v>
      </c>
      <c r="E158" s="39" t="s">
        <v>98</v>
      </c>
    </row>
    <row r="159" spans="1:16" ht="12.75">
      <c r="A159" t="s">
        <v>49</v>
      </c>
      <c s="34" t="s">
        <v>207</v>
      </c>
      <c s="34" t="s">
        <v>430</v>
      </c>
      <c s="35" t="s">
        <v>47</v>
      </c>
      <c s="6" t="s">
        <v>431</v>
      </c>
      <c s="36" t="s">
        <v>61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55</v>
      </c>
    </row>
    <row r="162" spans="1:5" ht="102">
      <c r="A162" t="s">
        <v>57</v>
      </c>
      <c r="E162" s="39" t="s">
        <v>427</v>
      </c>
    </row>
    <row r="163" spans="1:16" ht="12.75">
      <c r="A163" t="s">
        <v>49</v>
      </c>
      <c s="34" t="s">
        <v>210</v>
      </c>
      <c s="34" t="s">
        <v>432</v>
      </c>
      <c s="35" t="s">
        <v>47</v>
      </c>
      <c s="6" t="s">
        <v>433</v>
      </c>
      <c s="36" t="s">
        <v>61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76.5">
      <c r="A166" t="s">
        <v>57</v>
      </c>
      <c r="E166" s="39" t="s">
        <v>165</v>
      </c>
    </row>
    <row r="167" spans="1:16" ht="12.75">
      <c r="A167" t="s">
        <v>49</v>
      </c>
      <c s="34" t="s">
        <v>214</v>
      </c>
      <c s="34" t="s">
        <v>434</v>
      </c>
      <c s="35" t="s">
        <v>47</v>
      </c>
      <c s="6" t="s">
        <v>435</v>
      </c>
      <c s="36" t="s">
        <v>61</v>
      </c>
      <c s="37">
        <v>11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55</v>
      </c>
    </row>
    <row r="170" spans="1:5" ht="12.75">
      <c r="A170" t="s">
        <v>57</v>
      </c>
      <c r="E170" s="39" t="s">
        <v>98</v>
      </c>
    </row>
    <row r="171" spans="1:16" ht="12.75">
      <c r="A171" t="s">
        <v>49</v>
      </c>
      <c s="34" t="s">
        <v>217</v>
      </c>
      <c s="34" t="s">
        <v>436</v>
      </c>
      <c s="35" t="s">
        <v>47</v>
      </c>
      <c s="6" t="s">
        <v>437</v>
      </c>
      <c s="36" t="s">
        <v>61</v>
      </c>
      <c s="37">
        <v>11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97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55</v>
      </c>
    </row>
    <row r="174" spans="1:5" ht="12.75">
      <c r="A174" t="s">
        <v>57</v>
      </c>
      <c r="E174" s="39" t="s">
        <v>98</v>
      </c>
    </row>
    <row r="175" spans="1:16" ht="12.75">
      <c r="A175" t="s">
        <v>49</v>
      </c>
      <c s="34" t="s">
        <v>220</v>
      </c>
      <c s="34" t="s">
        <v>438</v>
      </c>
      <c s="35" t="s">
        <v>47</v>
      </c>
      <c s="6" t="s">
        <v>439</v>
      </c>
      <c s="36" t="s">
        <v>61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97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55</v>
      </c>
    </row>
    <row r="178" spans="1:5" ht="12.75">
      <c r="A178" t="s">
        <v>57</v>
      </c>
      <c r="E178" s="39" t="s">
        <v>98</v>
      </c>
    </row>
    <row r="179" spans="1:16" ht="25.5">
      <c r="A179" t="s">
        <v>49</v>
      </c>
      <c s="34" t="s">
        <v>223</v>
      </c>
      <c s="34" t="s">
        <v>440</v>
      </c>
      <c s="35" t="s">
        <v>47</v>
      </c>
      <c s="6" t="s">
        <v>441</v>
      </c>
      <c s="36" t="s">
        <v>61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97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55</v>
      </c>
    </row>
    <row r="182" spans="1:5" ht="12.75">
      <c r="A182" t="s">
        <v>57</v>
      </c>
      <c r="E182" s="39" t="s">
        <v>98</v>
      </c>
    </row>
    <row r="183" spans="1:16" ht="12.75">
      <c r="A183" t="s">
        <v>49</v>
      </c>
      <c s="34" t="s">
        <v>226</v>
      </c>
      <c s="34" t="s">
        <v>194</v>
      </c>
      <c s="35" t="s">
        <v>47</v>
      </c>
      <c s="6" t="s">
        <v>195</v>
      </c>
      <c s="36" t="s">
        <v>88</v>
      </c>
      <c s="37">
        <v>75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51">
      <c r="A186" t="s">
        <v>57</v>
      </c>
      <c r="E186" s="39" t="s">
        <v>196</v>
      </c>
    </row>
    <row r="187" spans="1:16" ht="12.75">
      <c r="A187" t="s">
        <v>49</v>
      </c>
      <c s="34" t="s">
        <v>229</v>
      </c>
      <c s="34" t="s">
        <v>198</v>
      </c>
      <c s="35" t="s">
        <v>47</v>
      </c>
      <c s="6" t="s">
        <v>199</v>
      </c>
      <c s="36" t="s">
        <v>61</v>
      </c>
      <c s="37">
        <v>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55</v>
      </c>
    </row>
    <row r="190" spans="1:5" ht="38.25">
      <c r="A190" t="s">
        <v>57</v>
      </c>
      <c r="E190" s="39" t="s">
        <v>200</v>
      </c>
    </row>
    <row r="191" spans="1:16" ht="12.75">
      <c r="A191" t="s">
        <v>49</v>
      </c>
      <c s="34" t="s">
        <v>232</v>
      </c>
      <c s="34" t="s">
        <v>442</v>
      </c>
      <c s="35" t="s">
        <v>47</v>
      </c>
      <c s="6" t="s">
        <v>443</v>
      </c>
      <c s="36" t="s">
        <v>61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97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55</v>
      </c>
    </row>
    <row r="194" spans="1:5" ht="12.75">
      <c r="A194" t="s">
        <v>57</v>
      </c>
      <c r="E194" s="39" t="s">
        <v>98</v>
      </c>
    </row>
    <row r="195" spans="1:13" ht="12.75">
      <c r="A195" t="s">
        <v>46</v>
      </c>
      <c r="C195" s="31" t="s">
        <v>20</v>
      </c>
      <c r="E195" s="33" t="s">
        <v>337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235</v>
      </c>
      <c s="34" t="s">
        <v>444</v>
      </c>
      <c s="35" t="s">
        <v>47</v>
      </c>
      <c s="6" t="s">
        <v>340</v>
      </c>
      <c s="36" t="s">
        <v>341</v>
      </c>
      <c s="37">
        <v>40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97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55</v>
      </c>
    </row>
    <row r="199" spans="1:5" ht="12.75">
      <c r="A199" t="s">
        <v>57</v>
      </c>
      <c r="E199" s="39" t="s">
        <v>98</v>
      </c>
    </row>
    <row r="200" spans="1:16" ht="12.75">
      <c r="A200" t="s">
        <v>49</v>
      </c>
      <c s="34" t="s">
        <v>239</v>
      </c>
      <c s="34" t="s">
        <v>445</v>
      </c>
      <c s="35" t="s">
        <v>47</v>
      </c>
      <c s="6" t="s">
        <v>446</v>
      </c>
      <c s="36" t="s">
        <v>65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55</v>
      </c>
    </row>
    <row r="203" spans="1:5" ht="12.75">
      <c r="A203" t="s">
        <v>57</v>
      </c>
      <c r="E203" s="39" t="s">
        <v>447</v>
      </c>
    </row>
    <row r="204" spans="1:16" ht="12.75">
      <c r="A204" t="s">
        <v>49</v>
      </c>
      <c s="34" t="s">
        <v>243</v>
      </c>
      <c s="34" t="s">
        <v>367</v>
      </c>
      <c s="35" t="s">
        <v>47</v>
      </c>
      <c s="6" t="s">
        <v>368</v>
      </c>
      <c s="36" t="s">
        <v>341</v>
      </c>
      <c s="37">
        <v>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55</v>
      </c>
    </row>
    <row r="207" spans="1:5" ht="63.75">
      <c r="A207" t="s">
        <v>57</v>
      </c>
      <c r="E207" s="39" t="s">
        <v>369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448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448</v>
      </c>
      <c r="E4" s="26" t="s">
        <v>449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452</v>
      </c>
      <c r="E8" s="30" t="s">
        <v>451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454</v>
      </c>
      <c s="35" t="s">
        <v>47</v>
      </c>
      <c s="6" t="s">
        <v>455</v>
      </c>
      <c s="36" t="s">
        <v>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456</v>
      </c>
      <c>
        <f>(M10*21)/100</f>
      </c>
      <c t="s">
        <v>27</v>
      </c>
    </row>
    <row r="11" spans="1:5" ht="12.75">
      <c r="A11" s="35" t="s">
        <v>54</v>
      </c>
      <c r="E11" s="39" t="s">
        <v>457</v>
      </c>
    </row>
    <row r="12" spans="1:5" ht="12.75">
      <c r="A12" s="35" t="s">
        <v>56</v>
      </c>
      <c r="E12" s="40" t="s">
        <v>458</v>
      </c>
    </row>
    <row r="13" spans="1:5" ht="89.25">
      <c r="A13" t="s">
        <v>57</v>
      </c>
      <c r="E13" s="39" t="s">
        <v>459</v>
      </c>
    </row>
    <row r="14" spans="1:16" ht="12.75">
      <c r="A14" t="s">
        <v>49</v>
      </c>
      <c s="34" t="s">
        <v>27</v>
      </c>
      <c s="34" t="s">
        <v>460</v>
      </c>
      <c s="35" t="s">
        <v>47</v>
      </c>
      <c s="6" t="s">
        <v>461</v>
      </c>
      <c s="36" t="s">
        <v>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456</v>
      </c>
      <c>
        <f>(M14*21)/100</f>
      </c>
      <c t="s">
        <v>27</v>
      </c>
    </row>
    <row r="15" spans="1:5" ht="12.75">
      <c r="A15" s="35" t="s">
        <v>54</v>
      </c>
      <c r="E15" s="39" t="s">
        <v>462</v>
      </c>
    </row>
    <row r="16" spans="1:5" ht="12.75">
      <c r="A16" s="35" t="s">
        <v>56</v>
      </c>
      <c r="E16" s="40" t="s">
        <v>458</v>
      </c>
    </row>
    <row r="17" spans="1:5" ht="102">
      <c r="A17" t="s">
        <v>57</v>
      </c>
      <c r="E17" s="39" t="s">
        <v>463</v>
      </c>
    </row>
    <row r="18" spans="1:16" ht="12.75">
      <c r="A18" t="s">
        <v>49</v>
      </c>
      <c s="34" t="s">
        <v>26</v>
      </c>
      <c s="34" t="s">
        <v>464</v>
      </c>
      <c s="35" t="s">
        <v>47</v>
      </c>
      <c s="6" t="s">
        <v>465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456</v>
      </c>
      <c>
        <f>(M18*21)/100</f>
      </c>
      <c t="s">
        <v>27</v>
      </c>
    </row>
    <row r="19" spans="1:5" ht="12.75">
      <c r="A19" s="35" t="s">
        <v>54</v>
      </c>
      <c r="E19" s="39" t="s">
        <v>466</v>
      </c>
    </row>
    <row r="20" spans="1:5" ht="12.75">
      <c r="A20" s="35" t="s">
        <v>56</v>
      </c>
      <c r="E20" s="40" t="s">
        <v>458</v>
      </c>
    </row>
    <row r="21" spans="1:5" ht="38.25">
      <c r="A21" t="s">
        <v>57</v>
      </c>
      <c r="E21" s="39" t="s">
        <v>467</v>
      </c>
    </row>
    <row r="22" spans="1:16" ht="12.75">
      <c r="A22" t="s">
        <v>49</v>
      </c>
      <c s="34" t="s">
        <v>67</v>
      </c>
      <c s="34" t="s">
        <v>468</v>
      </c>
      <c s="35" t="s">
        <v>47</v>
      </c>
      <c s="6" t="s">
        <v>469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456</v>
      </c>
      <c>
        <f>(M22*21)/100</f>
      </c>
      <c t="s">
        <v>27</v>
      </c>
    </row>
    <row r="23" spans="1:5" ht="12.75">
      <c r="A23" s="35" t="s">
        <v>54</v>
      </c>
      <c r="E23" s="39" t="s">
        <v>470</v>
      </c>
    </row>
    <row r="24" spans="1:5" ht="12.75">
      <c r="A24" s="35" t="s">
        <v>56</v>
      </c>
      <c r="E24" s="40" t="s">
        <v>458</v>
      </c>
    </row>
    <row r="25" spans="1:5" ht="63.75">
      <c r="A25" t="s">
        <v>57</v>
      </c>
      <c r="E25" s="39" t="s">
        <v>471</v>
      </c>
    </row>
    <row r="26" spans="1:13" ht="12.75">
      <c r="A26" t="s">
        <v>46</v>
      </c>
      <c r="C26" s="31" t="s">
        <v>27</v>
      </c>
      <c r="E26" s="33" t="s">
        <v>337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73</v>
      </c>
      <c s="34" t="s">
        <v>472</v>
      </c>
      <c s="35" t="s">
        <v>47</v>
      </c>
      <c s="6" t="s">
        <v>473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456</v>
      </c>
      <c>
        <f>(M27*21)/100</f>
      </c>
      <c t="s">
        <v>27</v>
      </c>
    </row>
    <row r="28" spans="1:5" ht="12.75">
      <c r="A28" s="35" t="s">
        <v>54</v>
      </c>
      <c r="E28" s="39" t="s">
        <v>474</v>
      </c>
    </row>
    <row r="29" spans="1:5" ht="12.75">
      <c r="A29" s="35" t="s">
        <v>56</v>
      </c>
      <c r="E29" s="40" t="s">
        <v>458</v>
      </c>
    </row>
    <row r="30" spans="1:5" ht="89.25">
      <c r="A30" t="s">
        <v>57</v>
      </c>
      <c r="E30" s="39" t="s">
        <v>475</v>
      </c>
    </row>
    <row r="31" spans="1:16" ht="12.75">
      <c r="A31" t="s">
        <v>49</v>
      </c>
      <c s="34" t="s">
        <v>77</v>
      </c>
      <c s="34" t="s">
        <v>476</v>
      </c>
      <c s="35" t="s">
        <v>47</v>
      </c>
      <c s="6" t="s">
        <v>477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456</v>
      </c>
      <c>
        <f>(M31*21)/100</f>
      </c>
      <c t="s">
        <v>27</v>
      </c>
    </row>
    <row r="32" spans="1:5" ht="12.75">
      <c r="A32" s="35" t="s">
        <v>54</v>
      </c>
      <c r="E32" s="39" t="s">
        <v>478</v>
      </c>
    </row>
    <row r="33" spans="1:5" ht="12.75">
      <c r="A33" s="35" t="s">
        <v>56</v>
      </c>
      <c r="E33" s="40" t="s">
        <v>458</v>
      </c>
    </row>
    <row r="34" spans="1:5" ht="76.5">
      <c r="A34" t="s">
        <v>57</v>
      </c>
      <c r="E34" s="39" t="s">
        <v>479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480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480</v>
      </c>
      <c r="E4" s="26" t="s">
        <v>481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483</v>
      </c>
      <c r="E8" s="30" t="s">
        <v>481</v>
      </c>
      <c r="J8" s="29">
        <f>0+J9+J70+J127</f>
      </c>
      <c s="29">
        <f>0+K9+K70+K127</f>
      </c>
      <c s="29">
        <f>0+L9+L70+L127</f>
      </c>
      <c s="29">
        <f>0+M9+M70+M127</f>
      </c>
    </row>
    <row r="9" spans="1:13" ht="12.75">
      <c r="A9" t="s">
        <v>46</v>
      </c>
      <c r="C9" s="31" t="s">
        <v>27</v>
      </c>
      <c r="E9" s="33" t="s">
        <v>481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484</v>
      </c>
      <c s="35" t="s">
        <v>47</v>
      </c>
      <c s="6" t="s">
        <v>485</v>
      </c>
      <c s="36" t="s">
        <v>88</v>
      </c>
      <c s="37">
        <v>104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91.25">
      <c r="A13" t="s">
        <v>57</v>
      </c>
      <c r="E13" s="39" t="s">
        <v>486</v>
      </c>
    </row>
    <row r="14" spans="1:16" ht="12.75">
      <c r="A14" t="s">
        <v>49</v>
      </c>
      <c s="34" t="s">
        <v>27</v>
      </c>
      <c s="34" t="s">
        <v>487</v>
      </c>
      <c s="35" t="s">
        <v>47</v>
      </c>
      <c s="6" t="s">
        <v>488</v>
      </c>
      <c s="36" t="s">
        <v>88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89.25">
      <c r="A17" t="s">
        <v>57</v>
      </c>
      <c r="E17" s="39" t="s">
        <v>489</v>
      </c>
    </row>
    <row r="18" spans="1:16" ht="12.75">
      <c r="A18" t="s">
        <v>49</v>
      </c>
      <c s="34" t="s">
        <v>26</v>
      </c>
      <c s="34" t="s">
        <v>490</v>
      </c>
      <c s="35" t="s">
        <v>47</v>
      </c>
      <c s="6" t="s">
        <v>491</v>
      </c>
      <c s="36" t="s">
        <v>61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51">
      <c r="A21" t="s">
        <v>57</v>
      </c>
      <c r="E21" s="39" t="s">
        <v>492</v>
      </c>
    </row>
    <row r="22" spans="1:16" ht="12.75">
      <c r="A22" t="s">
        <v>49</v>
      </c>
      <c s="34" t="s">
        <v>67</v>
      </c>
      <c s="34" t="s">
        <v>493</v>
      </c>
      <c s="35" t="s">
        <v>47</v>
      </c>
      <c s="6" t="s">
        <v>494</v>
      </c>
      <c s="36" t="s">
        <v>61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91.25">
      <c r="A25" t="s">
        <v>57</v>
      </c>
      <c r="E25" s="39" t="s">
        <v>495</v>
      </c>
    </row>
    <row r="26" spans="1:16" ht="25.5">
      <c r="A26" t="s">
        <v>49</v>
      </c>
      <c s="34" t="s">
        <v>73</v>
      </c>
      <c s="34" t="s">
        <v>496</v>
      </c>
      <c s="35" t="s">
        <v>47</v>
      </c>
      <c s="6" t="s">
        <v>497</v>
      </c>
      <c s="36" t="s">
        <v>498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25.5">
      <c r="A29" t="s">
        <v>57</v>
      </c>
      <c r="E29" s="39" t="s">
        <v>497</v>
      </c>
    </row>
    <row r="30" spans="1:16" ht="12.75">
      <c r="A30" t="s">
        <v>49</v>
      </c>
      <c s="34" t="s">
        <v>77</v>
      </c>
      <c s="34" t="s">
        <v>499</v>
      </c>
      <c s="35" t="s">
        <v>47</v>
      </c>
      <c s="6" t="s">
        <v>500</v>
      </c>
      <c s="36" t="s">
        <v>88</v>
      </c>
      <c s="37">
        <v>104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98</v>
      </c>
    </row>
    <row r="34" spans="1:16" ht="12.75">
      <c r="A34" t="s">
        <v>49</v>
      </c>
      <c s="34" t="s">
        <v>81</v>
      </c>
      <c s="34" t="s">
        <v>501</v>
      </c>
      <c s="35" t="s">
        <v>47</v>
      </c>
      <c s="6" t="s">
        <v>502</v>
      </c>
      <c s="36" t="s">
        <v>88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98</v>
      </c>
    </row>
    <row r="38" spans="1:16" ht="25.5">
      <c r="A38" t="s">
        <v>49</v>
      </c>
      <c s="34" t="s">
        <v>85</v>
      </c>
      <c s="34" t="s">
        <v>503</v>
      </c>
      <c s="35" t="s">
        <v>47</v>
      </c>
      <c s="6" t="s">
        <v>504</v>
      </c>
      <c s="36" t="s">
        <v>88</v>
      </c>
      <c s="37">
        <v>372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63.75">
      <c r="A41" t="s">
        <v>57</v>
      </c>
      <c r="E41" s="39" t="s">
        <v>505</v>
      </c>
    </row>
    <row r="42" spans="1:16" ht="12.75">
      <c r="A42" t="s">
        <v>49</v>
      </c>
      <c s="34" t="s">
        <v>90</v>
      </c>
      <c s="34" t="s">
        <v>506</v>
      </c>
      <c s="35" t="s">
        <v>47</v>
      </c>
      <c s="6" t="s">
        <v>507</v>
      </c>
      <c s="36" t="s">
        <v>61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2.75">
      <c r="A45" t="s">
        <v>57</v>
      </c>
      <c r="E45" s="39" t="s">
        <v>98</v>
      </c>
    </row>
    <row r="46" spans="1:16" ht="12.75">
      <c r="A46" t="s">
        <v>49</v>
      </c>
      <c s="34" t="s">
        <v>94</v>
      </c>
      <c s="34" t="s">
        <v>508</v>
      </c>
      <c s="35" t="s">
        <v>47</v>
      </c>
      <c s="6" t="s">
        <v>509</v>
      </c>
      <c s="36" t="s">
        <v>70</v>
      </c>
      <c s="37">
        <v>210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97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2.75">
      <c r="A49" t="s">
        <v>57</v>
      </c>
      <c r="E49" s="39" t="s">
        <v>98</v>
      </c>
    </row>
    <row r="50" spans="1:16" ht="12.75">
      <c r="A50" t="s">
        <v>49</v>
      </c>
      <c s="34" t="s">
        <v>99</v>
      </c>
      <c s="34" t="s">
        <v>510</v>
      </c>
      <c s="35" t="s">
        <v>47</v>
      </c>
      <c s="6" t="s">
        <v>511</v>
      </c>
      <c s="36" t="s">
        <v>341</v>
      </c>
      <c s="37">
        <v>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38.25">
      <c r="A53" t="s">
        <v>57</v>
      </c>
      <c r="E53" s="39" t="s">
        <v>512</v>
      </c>
    </row>
    <row r="54" spans="1:16" ht="12.75">
      <c r="A54" t="s">
        <v>49</v>
      </c>
      <c s="34" t="s">
        <v>104</v>
      </c>
      <c s="34" t="s">
        <v>513</v>
      </c>
      <c s="35" t="s">
        <v>47</v>
      </c>
      <c s="6" t="s">
        <v>514</v>
      </c>
      <c s="36" t="s">
        <v>107</v>
      </c>
      <c s="37">
        <v>70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97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12.75">
      <c r="A57" t="s">
        <v>57</v>
      </c>
      <c r="E57" s="39" t="s">
        <v>98</v>
      </c>
    </row>
    <row r="58" spans="1:16" ht="12.75">
      <c r="A58" t="s">
        <v>49</v>
      </c>
      <c s="34" t="s">
        <v>110</v>
      </c>
      <c s="34" t="s">
        <v>515</v>
      </c>
      <c s="35" t="s">
        <v>47</v>
      </c>
      <c s="6" t="s">
        <v>516</v>
      </c>
      <c s="36" t="s">
        <v>61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97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2.75">
      <c r="A61" t="s">
        <v>57</v>
      </c>
      <c r="E61" s="39" t="s">
        <v>98</v>
      </c>
    </row>
    <row r="62" spans="1:16" ht="12.75">
      <c r="A62" t="s">
        <v>49</v>
      </c>
      <c s="34" t="s">
        <v>114</v>
      </c>
      <c s="34" t="s">
        <v>517</v>
      </c>
      <c s="35" t="s">
        <v>47</v>
      </c>
      <c s="6" t="s">
        <v>518</v>
      </c>
      <c s="36" t="s">
        <v>61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97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2.75">
      <c r="A65" t="s">
        <v>57</v>
      </c>
      <c r="E65" s="39" t="s">
        <v>98</v>
      </c>
    </row>
    <row r="66" spans="1:16" ht="12.75">
      <c r="A66" t="s">
        <v>49</v>
      </c>
      <c s="34" t="s">
        <v>118</v>
      </c>
      <c s="34" t="s">
        <v>519</v>
      </c>
      <c s="35" t="s">
        <v>47</v>
      </c>
      <c s="6" t="s">
        <v>520</v>
      </c>
      <c s="36" t="s">
        <v>61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97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12.75">
      <c r="A69" t="s">
        <v>57</v>
      </c>
      <c r="E69" s="39" t="s">
        <v>98</v>
      </c>
    </row>
    <row r="70" spans="1:13" ht="12.75">
      <c r="A70" t="s">
        <v>46</v>
      </c>
      <c r="C70" s="31" t="s">
        <v>303</v>
      </c>
      <c r="E70" s="33" t="s">
        <v>304</v>
      </c>
      <c r="J70" s="32">
        <f>0</f>
      </c>
      <c s="32">
        <f>0</f>
      </c>
      <c s="32">
        <f>0+L71+L75+L79+L83+L87+L91+L95+L99+L103+L107+L111+L115+L119+L123</f>
      </c>
      <c s="32">
        <f>0+M71+M75+M79+M83+M87+M91+M95+M99+M103+M107+M111+M115+M119+M123</f>
      </c>
    </row>
    <row r="71" spans="1:16" ht="12.75">
      <c r="A71" t="s">
        <v>49</v>
      </c>
      <c s="34" t="s">
        <v>122</v>
      </c>
      <c s="34" t="s">
        <v>521</v>
      </c>
      <c s="35" t="s">
        <v>47</v>
      </c>
      <c s="6" t="s">
        <v>522</v>
      </c>
      <c s="36" t="s">
        <v>70</v>
      </c>
      <c s="37">
        <v>210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2.75">
      <c r="A74" t="s">
        <v>57</v>
      </c>
      <c r="E74" s="39" t="s">
        <v>98</v>
      </c>
    </row>
    <row r="75" spans="1:16" ht="25.5">
      <c r="A75" t="s">
        <v>49</v>
      </c>
      <c s="34" t="s">
        <v>125</v>
      </c>
      <c s="34" t="s">
        <v>523</v>
      </c>
      <c s="35" t="s">
        <v>47</v>
      </c>
      <c s="6" t="s">
        <v>524</v>
      </c>
      <c s="36" t="s">
        <v>525</v>
      </c>
      <c s="37">
        <v>210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98</v>
      </c>
    </row>
    <row r="79" spans="1:16" ht="25.5">
      <c r="A79" t="s">
        <v>49</v>
      </c>
      <c s="34" t="s">
        <v>131</v>
      </c>
      <c s="34" t="s">
        <v>526</v>
      </c>
      <c s="35" t="s">
        <v>47</v>
      </c>
      <c s="6" t="s">
        <v>527</v>
      </c>
      <c s="36" t="s">
        <v>525</v>
      </c>
      <c s="37">
        <v>4200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76.5">
      <c r="A82" t="s">
        <v>57</v>
      </c>
      <c r="E82" s="39" t="s">
        <v>528</v>
      </c>
    </row>
    <row r="83" spans="1:16" ht="12.75">
      <c r="A83" t="s">
        <v>49</v>
      </c>
      <c s="34" t="s">
        <v>137</v>
      </c>
      <c s="34" t="s">
        <v>529</v>
      </c>
      <c s="35" t="s">
        <v>47</v>
      </c>
      <c s="6" t="s">
        <v>530</v>
      </c>
      <c s="36" t="s">
        <v>61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97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98</v>
      </c>
    </row>
    <row r="87" spans="1:16" ht="25.5">
      <c r="A87" t="s">
        <v>49</v>
      </c>
      <c s="34" t="s">
        <v>140</v>
      </c>
      <c s="34" t="s">
        <v>531</v>
      </c>
      <c s="35" t="s">
        <v>47</v>
      </c>
      <c s="6" t="s">
        <v>532</v>
      </c>
      <c s="36" t="s">
        <v>325</v>
      </c>
      <c s="37">
        <v>36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97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98</v>
      </c>
    </row>
    <row r="91" spans="1:16" ht="12.75">
      <c r="A91" t="s">
        <v>49</v>
      </c>
      <c s="34" t="s">
        <v>143</v>
      </c>
      <c s="34" t="s">
        <v>533</v>
      </c>
      <c s="35" t="s">
        <v>47</v>
      </c>
      <c s="6" t="s">
        <v>534</v>
      </c>
      <c s="36" t="s">
        <v>88</v>
      </c>
      <c s="37">
        <v>104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02">
      <c r="A94" t="s">
        <v>57</v>
      </c>
      <c r="E94" s="39" t="s">
        <v>535</v>
      </c>
    </row>
    <row r="95" spans="1:16" ht="25.5">
      <c r="A95" t="s">
        <v>49</v>
      </c>
      <c s="34" t="s">
        <v>147</v>
      </c>
      <c s="34" t="s">
        <v>536</v>
      </c>
      <c s="35" t="s">
        <v>47</v>
      </c>
      <c s="6" t="s">
        <v>537</v>
      </c>
      <c s="36" t="s">
        <v>325</v>
      </c>
      <c s="37">
        <v>229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63.75">
      <c r="A98" t="s">
        <v>57</v>
      </c>
      <c r="E98" s="39" t="s">
        <v>538</v>
      </c>
    </row>
    <row r="99" spans="1:16" ht="12.75">
      <c r="A99" t="s">
        <v>49</v>
      </c>
      <c s="34" t="s">
        <v>152</v>
      </c>
      <c s="34" t="s">
        <v>539</v>
      </c>
      <c s="35" t="s">
        <v>47</v>
      </c>
      <c s="6" t="s">
        <v>540</v>
      </c>
      <c s="36" t="s">
        <v>61</v>
      </c>
      <c s="37">
        <v>173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25.5">
      <c r="A102" t="s">
        <v>57</v>
      </c>
      <c r="E102" s="39" t="s">
        <v>541</v>
      </c>
    </row>
    <row r="103" spans="1:16" ht="12.75">
      <c r="A103" t="s">
        <v>49</v>
      </c>
      <c s="34" t="s">
        <v>156</v>
      </c>
      <c s="34" t="s">
        <v>323</v>
      </c>
      <c s="35" t="s">
        <v>47</v>
      </c>
      <c s="6" t="s">
        <v>324</v>
      </c>
      <c s="36" t="s">
        <v>325</v>
      </c>
      <c s="37">
        <v>320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97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98</v>
      </c>
    </row>
    <row r="107" spans="1:16" ht="25.5">
      <c r="A107" t="s">
        <v>49</v>
      </c>
      <c s="34" t="s">
        <v>159</v>
      </c>
      <c s="34" t="s">
        <v>332</v>
      </c>
      <c s="35" t="s">
        <v>47</v>
      </c>
      <c s="6" t="s">
        <v>333</v>
      </c>
      <c s="36" t="s">
        <v>329</v>
      </c>
      <c s="37">
        <v>1.8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97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98</v>
      </c>
    </row>
    <row r="111" spans="1:16" ht="25.5">
      <c r="A111" t="s">
        <v>49</v>
      </c>
      <c s="34" t="s">
        <v>162</v>
      </c>
      <c s="34" t="s">
        <v>542</v>
      </c>
      <c s="35" t="s">
        <v>47</v>
      </c>
      <c s="6" t="s">
        <v>543</v>
      </c>
      <c s="36" t="s">
        <v>329</v>
      </c>
      <c s="37">
        <v>294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89.25">
      <c r="A114" t="s">
        <v>57</v>
      </c>
      <c r="E114" s="39" t="s">
        <v>330</v>
      </c>
    </row>
    <row r="115" spans="1:16" ht="25.5">
      <c r="A115" t="s">
        <v>49</v>
      </c>
      <c s="34" t="s">
        <v>166</v>
      </c>
      <c s="34" t="s">
        <v>544</v>
      </c>
      <c s="35" t="s">
        <v>47</v>
      </c>
      <c s="6" t="s">
        <v>545</v>
      </c>
      <c s="36" t="s">
        <v>329</v>
      </c>
      <c s="37">
        <v>126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97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98</v>
      </c>
    </row>
    <row r="119" spans="1:16" ht="25.5">
      <c r="A119" t="s">
        <v>49</v>
      </c>
      <c s="34" t="s">
        <v>171</v>
      </c>
      <c s="34" t="s">
        <v>546</v>
      </c>
      <c s="35" t="s">
        <v>47</v>
      </c>
      <c s="6" t="s">
        <v>547</v>
      </c>
      <c s="36" t="s">
        <v>329</v>
      </c>
      <c s="37">
        <v>11.45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40.25">
      <c r="A122" t="s">
        <v>57</v>
      </c>
      <c r="E122" s="39" t="s">
        <v>548</v>
      </c>
    </row>
    <row r="123" spans="1:16" ht="25.5">
      <c r="A123" t="s">
        <v>49</v>
      </c>
      <c s="34" t="s">
        <v>175</v>
      </c>
      <c s="34" t="s">
        <v>549</v>
      </c>
      <c s="35" t="s">
        <v>47</v>
      </c>
      <c s="6" t="s">
        <v>550</v>
      </c>
      <c s="36" t="s">
        <v>329</v>
      </c>
      <c s="37">
        <v>18.7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97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98</v>
      </c>
    </row>
    <row r="127" spans="1:13" ht="12.75">
      <c r="A127" t="s">
        <v>46</v>
      </c>
      <c r="C127" s="31" t="s">
        <v>20</v>
      </c>
      <c r="E127" s="33" t="s">
        <v>337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179</v>
      </c>
      <c s="34" t="s">
        <v>367</v>
      </c>
      <c s="35" t="s">
        <v>47</v>
      </c>
      <c s="6" t="s">
        <v>368</v>
      </c>
      <c s="36" t="s">
        <v>341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55</v>
      </c>
    </row>
    <row r="131" spans="1:5" ht="63.75">
      <c r="A131" t="s">
        <v>57</v>
      </c>
      <c r="E131" s="39" t="s">
        <v>369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551</v>
      </c>
      <c r="E4" s="26" t="s">
        <v>552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554</v>
      </c>
      <c r="E8" s="30" t="s">
        <v>552</v>
      </c>
      <c r="J8" s="29">
        <f>0+J9+J102+J111</f>
      </c>
      <c s="29">
        <f>0+K9+K102+K111</f>
      </c>
      <c s="29">
        <f>0+L9+L102+L111</f>
      </c>
      <c s="29">
        <f>0+M9+M102+M111</f>
      </c>
    </row>
    <row r="9" spans="1:13" ht="12.75">
      <c r="A9" t="s">
        <v>46</v>
      </c>
      <c r="C9" s="31" t="s">
        <v>27</v>
      </c>
      <c r="E9" s="33" t="s">
        <v>555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556</v>
      </c>
      <c s="35" t="s">
        <v>47</v>
      </c>
      <c s="6" t="s">
        <v>557</v>
      </c>
      <c s="36" t="s">
        <v>88</v>
      </c>
      <c s="37">
        <v>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14.75">
      <c r="A13" t="s">
        <v>57</v>
      </c>
      <c r="E13" s="39" t="s">
        <v>558</v>
      </c>
    </row>
    <row r="14" spans="1:16" ht="12.75">
      <c r="A14" t="s">
        <v>49</v>
      </c>
      <c s="34" t="s">
        <v>27</v>
      </c>
      <c s="34" t="s">
        <v>559</v>
      </c>
      <c s="35" t="s">
        <v>47</v>
      </c>
      <c s="6" t="s">
        <v>560</v>
      </c>
      <c s="36" t="s">
        <v>107</v>
      </c>
      <c s="37">
        <v>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98</v>
      </c>
    </row>
    <row r="18" spans="1:16" ht="12.75">
      <c r="A18" t="s">
        <v>49</v>
      </c>
      <c s="34" t="s">
        <v>26</v>
      </c>
      <c s="34" t="s">
        <v>561</v>
      </c>
      <c s="35" t="s">
        <v>47</v>
      </c>
      <c s="6" t="s">
        <v>562</v>
      </c>
      <c s="36" t="s">
        <v>70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38.25">
      <c r="A21" t="s">
        <v>57</v>
      </c>
      <c r="E21" s="39" t="s">
        <v>563</v>
      </c>
    </row>
    <row r="22" spans="1:16" ht="12.75">
      <c r="A22" t="s">
        <v>49</v>
      </c>
      <c s="34" t="s">
        <v>67</v>
      </c>
      <c s="34" t="s">
        <v>564</v>
      </c>
      <c s="35" t="s">
        <v>47</v>
      </c>
      <c s="6" t="s">
        <v>565</v>
      </c>
      <c s="36" t="s">
        <v>61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51">
      <c r="A25" t="s">
        <v>57</v>
      </c>
      <c r="E25" s="39" t="s">
        <v>566</v>
      </c>
    </row>
    <row r="26" spans="1:16" ht="12.75">
      <c r="A26" t="s">
        <v>49</v>
      </c>
      <c s="34" t="s">
        <v>73</v>
      </c>
      <c s="34" t="s">
        <v>567</v>
      </c>
      <c s="35" t="s">
        <v>47</v>
      </c>
      <c s="6" t="s">
        <v>568</v>
      </c>
      <c s="36" t="s">
        <v>88</v>
      </c>
      <c s="37">
        <v>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12.75">
      <c r="A29" t="s">
        <v>57</v>
      </c>
      <c r="E29" s="39" t="s">
        <v>98</v>
      </c>
    </row>
    <row r="30" spans="1:16" ht="12.75">
      <c r="A30" t="s">
        <v>49</v>
      </c>
      <c s="34" t="s">
        <v>77</v>
      </c>
      <c s="34" t="s">
        <v>569</v>
      </c>
      <c s="35" t="s">
        <v>47</v>
      </c>
      <c s="6" t="s">
        <v>570</v>
      </c>
      <c s="36" t="s">
        <v>61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98</v>
      </c>
    </row>
    <row r="34" spans="1:16" ht="12.75">
      <c r="A34" t="s">
        <v>49</v>
      </c>
      <c s="34" t="s">
        <v>81</v>
      </c>
      <c s="34" t="s">
        <v>571</v>
      </c>
      <c s="35" t="s">
        <v>47</v>
      </c>
      <c s="6" t="s">
        <v>572</v>
      </c>
      <c s="36" t="s">
        <v>61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.75">
      <c r="A37" t="s">
        <v>57</v>
      </c>
      <c r="E37" s="39" t="s">
        <v>98</v>
      </c>
    </row>
    <row r="38" spans="1:16" ht="12.75">
      <c r="A38" t="s">
        <v>49</v>
      </c>
      <c s="34" t="s">
        <v>85</v>
      </c>
      <c s="34" t="s">
        <v>573</v>
      </c>
      <c s="35" t="s">
        <v>47</v>
      </c>
      <c s="6" t="s">
        <v>574</v>
      </c>
      <c s="36" t="s">
        <v>88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38.25">
      <c r="A41" t="s">
        <v>57</v>
      </c>
      <c r="E41" s="39" t="s">
        <v>575</v>
      </c>
    </row>
    <row r="42" spans="1:16" ht="12.75">
      <c r="A42" t="s">
        <v>49</v>
      </c>
      <c s="34" t="s">
        <v>90</v>
      </c>
      <c s="34" t="s">
        <v>576</v>
      </c>
      <c s="35" t="s">
        <v>47</v>
      </c>
      <c s="6" t="s">
        <v>577</v>
      </c>
      <c s="36" t="s">
        <v>88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63.75">
      <c r="A45" t="s">
        <v>57</v>
      </c>
      <c r="E45" s="39" t="s">
        <v>578</v>
      </c>
    </row>
    <row r="46" spans="1:16" ht="25.5">
      <c r="A46" t="s">
        <v>49</v>
      </c>
      <c s="34" t="s">
        <v>94</v>
      </c>
      <c s="34" t="s">
        <v>579</v>
      </c>
      <c s="35" t="s">
        <v>47</v>
      </c>
      <c s="6" t="s">
        <v>580</v>
      </c>
      <c s="36" t="s">
        <v>88</v>
      </c>
      <c s="37">
        <v>133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25.5">
      <c r="A49" t="s">
        <v>57</v>
      </c>
      <c r="E49" s="39" t="s">
        <v>581</v>
      </c>
    </row>
    <row r="50" spans="1:16" ht="12.75">
      <c r="A50" t="s">
        <v>49</v>
      </c>
      <c s="34" t="s">
        <v>99</v>
      </c>
      <c s="34" t="s">
        <v>582</v>
      </c>
      <c s="35" t="s">
        <v>47</v>
      </c>
      <c s="6" t="s">
        <v>583</v>
      </c>
      <c s="36" t="s">
        <v>70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97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2.75">
      <c r="A53" t="s">
        <v>57</v>
      </c>
      <c r="E53" s="39" t="s">
        <v>98</v>
      </c>
    </row>
    <row r="54" spans="1:16" ht="12.75">
      <c r="A54" t="s">
        <v>49</v>
      </c>
      <c s="34" t="s">
        <v>104</v>
      </c>
      <c s="34" t="s">
        <v>68</v>
      </c>
      <c s="35" t="s">
        <v>47</v>
      </c>
      <c s="6" t="s">
        <v>69</v>
      </c>
      <c s="36" t="s">
        <v>70</v>
      </c>
      <c s="37">
        <v>12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204">
      <c r="A57" t="s">
        <v>57</v>
      </c>
      <c r="E57" s="39" t="s">
        <v>72</v>
      </c>
    </row>
    <row r="58" spans="1:16" ht="12.75">
      <c r="A58" t="s">
        <v>49</v>
      </c>
      <c s="34" t="s">
        <v>110</v>
      </c>
      <c s="34" t="s">
        <v>100</v>
      </c>
      <c s="35" t="s">
        <v>47</v>
      </c>
      <c s="6" t="s">
        <v>101</v>
      </c>
      <c s="36" t="s">
        <v>70</v>
      </c>
      <c s="37">
        <v>35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65.75">
      <c r="A61" t="s">
        <v>57</v>
      </c>
      <c r="E61" s="39" t="s">
        <v>103</v>
      </c>
    </row>
    <row r="62" spans="1:16" ht="12.75">
      <c r="A62" t="s">
        <v>49</v>
      </c>
      <c s="34" t="s">
        <v>114</v>
      </c>
      <c s="34" t="s">
        <v>584</v>
      </c>
      <c s="35" t="s">
        <v>47</v>
      </c>
      <c s="6" t="s">
        <v>585</v>
      </c>
      <c s="36" t="s">
        <v>88</v>
      </c>
      <c s="37">
        <v>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63.75">
      <c r="A65" t="s">
        <v>57</v>
      </c>
      <c r="E65" s="39" t="s">
        <v>586</v>
      </c>
    </row>
    <row r="66" spans="1:16" ht="12.75">
      <c r="A66" t="s">
        <v>49</v>
      </c>
      <c s="34" t="s">
        <v>118</v>
      </c>
      <c s="34" t="s">
        <v>587</v>
      </c>
      <c s="35" t="s">
        <v>47</v>
      </c>
      <c s="6" t="s">
        <v>588</v>
      </c>
      <c s="36" t="s">
        <v>70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63.75">
      <c r="A69" t="s">
        <v>57</v>
      </c>
      <c r="E69" s="39" t="s">
        <v>586</v>
      </c>
    </row>
    <row r="70" spans="1:16" ht="12.75">
      <c r="A70" t="s">
        <v>49</v>
      </c>
      <c s="34" t="s">
        <v>122</v>
      </c>
      <c s="34" t="s">
        <v>589</v>
      </c>
      <c s="35" t="s">
        <v>47</v>
      </c>
      <c s="6" t="s">
        <v>590</v>
      </c>
      <c s="36" t="s">
        <v>70</v>
      </c>
      <c s="37">
        <v>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55</v>
      </c>
    </row>
    <row r="73" spans="1:5" ht="76.5">
      <c r="A73" t="s">
        <v>57</v>
      </c>
      <c r="E73" s="39" t="s">
        <v>591</v>
      </c>
    </row>
    <row r="74" spans="1:16" ht="12.75">
      <c r="A74" t="s">
        <v>49</v>
      </c>
      <c s="34" t="s">
        <v>125</v>
      </c>
      <c s="34" t="s">
        <v>105</v>
      </c>
      <c s="35" t="s">
        <v>47</v>
      </c>
      <c s="6" t="s">
        <v>592</v>
      </c>
      <c s="36" t="s">
        <v>107</v>
      </c>
      <c s="37">
        <v>425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55</v>
      </c>
    </row>
    <row r="77" spans="1:5" ht="12.75">
      <c r="A77" t="s">
        <v>57</v>
      </c>
      <c r="E77" s="39" t="s">
        <v>593</v>
      </c>
    </row>
    <row r="78" spans="1:16" ht="25.5">
      <c r="A78" t="s">
        <v>49</v>
      </c>
      <c s="34" t="s">
        <v>131</v>
      </c>
      <c s="34" t="s">
        <v>594</v>
      </c>
      <c s="35" t="s">
        <v>47</v>
      </c>
      <c s="6" t="s">
        <v>595</v>
      </c>
      <c s="36" t="s">
        <v>70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55</v>
      </c>
    </row>
    <row r="81" spans="1:5" ht="165.75">
      <c r="A81" t="s">
        <v>57</v>
      </c>
      <c r="E81" s="39" t="s">
        <v>596</v>
      </c>
    </row>
    <row r="82" spans="1:16" ht="25.5">
      <c r="A82" t="s">
        <v>49</v>
      </c>
      <c s="34" t="s">
        <v>137</v>
      </c>
      <c s="34" t="s">
        <v>597</v>
      </c>
      <c s="35" t="s">
        <v>47</v>
      </c>
      <c s="6" t="s">
        <v>598</v>
      </c>
      <c s="36" t="s">
        <v>70</v>
      </c>
      <c s="37">
        <v>23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55</v>
      </c>
    </row>
    <row r="85" spans="1:5" ht="153">
      <c r="A85" t="s">
        <v>57</v>
      </c>
      <c r="E85" s="39" t="s">
        <v>599</v>
      </c>
    </row>
    <row r="86" spans="1:16" ht="12.75">
      <c r="A86" t="s">
        <v>49</v>
      </c>
      <c s="34" t="s">
        <v>140</v>
      </c>
      <c s="34" t="s">
        <v>600</v>
      </c>
      <c s="35" t="s">
        <v>47</v>
      </c>
      <c s="6" t="s">
        <v>601</v>
      </c>
      <c s="36" t="s">
        <v>107</v>
      </c>
      <c s="37">
        <v>345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55</v>
      </c>
    </row>
    <row r="89" spans="1:5" ht="25.5">
      <c r="A89" t="s">
        <v>57</v>
      </c>
      <c r="E89" s="39" t="s">
        <v>602</v>
      </c>
    </row>
    <row r="90" spans="1:16" ht="12.75">
      <c r="A90" t="s">
        <v>49</v>
      </c>
      <c s="34" t="s">
        <v>143</v>
      </c>
      <c s="34" t="s">
        <v>603</v>
      </c>
      <c s="35" t="s">
        <v>47</v>
      </c>
      <c s="6" t="s">
        <v>604</v>
      </c>
      <c s="36" t="s">
        <v>107</v>
      </c>
      <c s="37">
        <v>389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55</v>
      </c>
    </row>
    <row r="93" spans="1:5" ht="12.75">
      <c r="A93" t="s">
        <v>57</v>
      </c>
      <c r="E93" s="39" t="s">
        <v>98</v>
      </c>
    </row>
    <row r="94" spans="1:16" ht="12.75">
      <c r="A94" t="s">
        <v>49</v>
      </c>
      <c s="34" t="s">
        <v>147</v>
      </c>
      <c s="34" t="s">
        <v>605</v>
      </c>
      <c s="35" t="s">
        <v>47</v>
      </c>
      <c s="6" t="s">
        <v>606</v>
      </c>
      <c s="36" t="s">
        <v>107</v>
      </c>
      <c s="37">
        <v>389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55</v>
      </c>
    </row>
    <row r="97" spans="1:5" ht="12.75">
      <c r="A97" t="s">
        <v>57</v>
      </c>
      <c r="E97" s="39" t="s">
        <v>98</v>
      </c>
    </row>
    <row r="98" spans="1:16" ht="12.75">
      <c r="A98" t="s">
        <v>49</v>
      </c>
      <c s="34" t="s">
        <v>152</v>
      </c>
      <c s="34" t="s">
        <v>607</v>
      </c>
      <c s="35" t="s">
        <v>47</v>
      </c>
      <c s="6" t="s">
        <v>608</v>
      </c>
      <c s="36" t="s">
        <v>107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55</v>
      </c>
    </row>
    <row r="101" spans="1:5" ht="12.75">
      <c r="A101" t="s">
        <v>57</v>
      </c>
      <c r="E101" s="39" t="s">
        <v>608</v>
      </c>
    </row>
    <row r="102" spans="1:13" ht="12.75">
      <c r="A102" t="s">
        <v>46</v>
      </c>
      <c r="C102" s="31" t="s">
        <v>20</v>
      </c>
      <c r="E102" s="33" t="s">
        <v>609</v>
      </c>
      <c r="J102" s="32">
        <f>0</f>
      </c>
      <c s="32">
        <f>0</f>
      </c>
      <c s="32">
        <f>0+L103+L107</f>
      </c>
      <c s="32">
        <f>0+M103+M107</f>
      </c>
    </row>
    <row r="103" spans="1:16" ht="12.75">
      <c r="A103" t="s">
        <v>49</v>
      </c>
      <c s="34" t="s">
        <v>171</v>
      </c>
      <c s="34" t="s">
        <v>610</v>
      </c>
      <c s="35" t="s">
        <v>47</v>
      </c>
      <c s="6" t="s">
        <v>611</v>
      </c>
      <c s="36" t="s">
        <v>61</v>
      </c>
      <c s="37">
        <v>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25.5">
      <c r="A106" t="s">
        <v>57</v>
      </c>
      <c r="E106" s="39" t="s">
        <v>612</v>
      </c>
    </row>
    <row r="107" spans="1:16" ht="12.75">
      <c r="A107" t="s">
        <v>49</v>
      </c>
      <c s="34" t="s">
        <v>175</v>
      </c>
      <c s="34" t="s">
        <v>367</v>
      </c>
      <c s="35" t="s">
        <v>47</v>
      </c>
      <c s="6" t="s">
        <v>368</v>
      </c>
      <c s="36" t="s">
        <v>341</v>
      </c>
      <c s="37">
        <v>164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63.75">
      <c r="A110" t="s">
        <v>57</v>
      </c>
      <c r="E110" s="39" t="s">
        <v>369</v>
      </c>
    </row>
    <row r="111" spans="1:13" ht="12.75">
      <c r="A111" t="s">
        <v>46</v>
      </c>
      <c r="C111" s="31" t="s">
        <v>613</v>
      </c>
      <c r="E111" s="33" t="s">
        <v>614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25.5">
      <c r="A112" t="s">
        <v>49</v>
      </c>
      <c s="34" t="s">
        <v>156</v>
      </c>
      <c s="34" t="s">
        <v>615</v>
      </c>
      <c s="35" t="s">
        <v>47</v>
      </c>
      <c s="6" t="s">
        <v>616</v>
      </c>
      <c s="36" t="s">
        <v>70</v>
      </c>
      <c s="37">
        <v>92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55</v>
      </c>
    </row>
    <row r="115" spans="1:5" ht="127.5">
      <c r="A115" t="s">
        <v>57</v>
      </c>
      <c r="E115" s="39" t="s">
        <v>617</v>
      </c>
    </row>
    <row r="116" spans="1:16" ht="25.5">
      <c r="A116" t="s">
        <v>49</v>
      </c>
      <c s="34" t="s">
        <v>159</v>
      </c>
      <c s="34" t="s">
        <v>618</v>
      </c>
      <c s="35" t="s">
        <v>47</v>
      </c>
      <c s="6" t="s">
        <v>619</v>
      </c>
      <c s="36" t="s">
        <v>525</v>
      </c>
      <c s="37">
        <v>92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55</v>
      </c>
    </row>
    <row r="119" spans="1:5" ht="25.5">
      <c r="A119" t="s">
        <v>57</v>
      </c>
      <c r="E119" s="39" t="s">
        <v>619</v>
      </c>
    </row>
    <row r="120" spans="1:16" ht="25.5">
      <c r="A120" t="s">
        <v>49</v>
      </c>
      <c s="34" t="s">
        <v>162</v>
      </c>
      <c s="34" t="s">
        <v>620</v>
      </c>
      <c s="35" t="s">
        <v>47</v>
      </c>
      <c s="6" t="s">
        <v>621</v>
      </c>
      <c s="36" t="s">
        <v>329</v>
      </c>
      <c s="37">
        <v>184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55</v>
      </c>
    </row>
    <row r="123" spans="1:5" ht="114.75">
      <c r="A123" t="s">
        <v>57</v>
      </c>
      <c r="E123" s="39" t="s">
        <v>622</v>
      </c>
    </row>
    <row r="124" spans="1:16" ht="25.5">
      <c r="A124" t="s">
        <v>49</v>
      </c>
      <c s="34" t="s">
        <v>166</v>
      </c>
      <c s="34" t="s">
        <v>542</v>
      </c>
      <c s="35" t="s">
        <v>47</v>
      </c>
      <c s="6" t="s">
        <v>543</v>
      </c>
      <c s="36" t="s">
        <v>329</v>
      </c>
      <c s="37">
        <v>184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55</v>
      </c>
    </row>
    <row r="127" spans="1:5" ht="89.25">
      <c r="A127" t="s">
        <v>57</v>
      </c>
      <c r="E127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623</v>
      </c>
      <c r="E4" s="26" t="s">
        <v>624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627</v>
      </c>
      <c r="E8" s="30" t="s">
        <v>626</v>
      </c>
      <c r="J8" s="29">
        <f>0+J9+J18+J47+J64</f>
      </c>
      <c s="29">
        <f>0+K9+K18+K47+K64</f>
      </c>
      <c s="29">
        <f>0+L9+L18+L47+L64</f>
      </c>
      <c s="29">
        <f>0+M9+M18+M47+M64</f>
      </c>
    </row>
    <row r="9" spans="1:13" ht="12.75">
      <c r="A9" t="s">
        <v>46</v>
      </c>
      <c r="C9" s="31" t="s">
        <v>47</v>
      </c>
      <c r="E9" s="33" t="s">
        <v>628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629</v>
      </c>
      <c s="35" t="s">
        <v>47</v>
      </c>
      <c s="6" t="s">
        <v>630</v>
      </c>
      <c s="36" t="s">
        <v>107</v>
      </c>
      <c s="37">
        <v>29.79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255">
      <c r="A13" t="s">
        <v>57</v>
      </c>
      <c r="E13" s="39" t="s">
        <v>631</v>
      </c>
    </row>
    <row r="14" spans="1:16" ht="12.75">
      <c r="A14" t="s">
        <v>49</v>
      </c>
      <c s="34" t="s">
        <v>27</v>
      </c>
      <c s="34" t="s">
        <v>632</v>
      </c>
      <c s="35" t="s">
        <v>47</v>
      </c>
      <c s="6" t="s">
        <v>633</v>
      </c>
      <c s="36" t="s">
        <v>88</v>
      </c>
      <c s="37">
        <v>19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204">
      <c r="A17" t="s">
        <v>57</v>
      </c>
      <c r="E17" s="39" t="s">
        <v>634</v>
      </c>
    </row>
    <row r="18" spans="1:13" ht="12.75">
      <c r="A18" t="s">
        <v>46</v>
      </c>
      <c r="C18" s="31" t="s">
        <v>27</v>
      </c>
      <c r="E18" s="33" t="s">
        <v>635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26</v>
      </c>
      <c s="34" t="s">
        <v>636</v>
      </c>
      <c s="35" t="s">
        <v>47</v>
      </c>
      <c s="6" t="s">
        <v>637</v>
      </c>
      <c s="36" t="s">
        <v>70</v>
      </c>
      <c s="37">
        <v>14.1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55</v>
      </c>
    </row>
    <row r="21" spans="1:5" ht="12.75">
      <c r="A21" s="35" t="s">
        <v>56</v>
      </c>
      <c r="E21" s="40" t="s">
        <v>55</v>
      </c>
    </row>
    <row r="22" spans="1:5" ht="38.25">
      <c r="A22" t="s">
        <v>57</v>
      </c>
      <c r="E22" s="39" t="s">
        <v>638</v>
      </c>
    </row>
    <row r="23" spans="1:16" ht="12.75">
      <c r="A23" t="s">
        <v>49</v>
      </c>
      <c s="34" t="s">
        <v>67</v>
      </c>
      <c s="34" t="s">
        <v>639</v>
      </c>
      <c s="35" t="s">
        <v>47</v>
      </c>
      <c s="6" t="s">
        <v>640</v>
      </c>
      <c s="36" t="s">
        <v>70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55</v>
      </c>
    </row>
    <row r="26" spans="1:5" ht="51">
      <c r="A26" t="s">
        <v>57</v>
      </c>
      <c r="E26" s="39" t="s">
        <v>641</v>
      </c>
    </row>
    <row r="27" spans="1:16" ht="12.75">
      <c r="A27" t="s">
        <v>49</v>
      </c>
      <c s="34" t="s">
        <v>73</v>
      </c>
      <c s="34" t="s">
        <v>642</v>
      </c>
      <c s="35" t="s">
        <v>47</v>
      </c>
      <c s="6" t="s">
        <v>643</v>
      </c>
      <c s="36" t="s">
        <v>70</v>
      </c>
      <c s="37">
        <v>1.9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55</v>
      </c>
    </row>
    <row r="30" spans="1:5" ht="51">
      <c r="A30" t="s">
        <v>57</v>
      </c>
      <c r="E30" s="39" t="s">
        <v>641</v>
      </c>
    </row>
    <row r="31" spans="1:16" ht="12.75">
      <c r="A31" t="s">
        <v>49</v>
      </c>
      <c s="34" t="s">
        <v>77</v>
      </c>
      <c s="34" t="s">
        <v>644</v>
      </c>
      <c s="35" t="s">
        <v>47</v>
      </c>
      <c s="6" t="s">
        <v>645</v>
      </c>
      <c s="36" t="s">
        <v>70</v>
      </c>
      <c s="37">
        <v>1.6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55</v>
      </c>
    </row>
    <row r="34" spans="1:5" ht="51">
      <c r="A34" t="s">
        <v>57</v>
      </c>
      <c r="E34" s="39" t="s">
        <v>641</v>
      </c>
    </row>
    <row r="35" spans="1:16" ht="12.75">
      <c r="A35" t="s">
        <v>49</v>
      </c>
      <c s="34" t="s">
        <v>81</v>
      </c>
      <c s="34" t="s">
        <v>646</v>
      </c>
      <c s="35" t="s">
        <v>47</v>
      </c>
      <c s="6" t="s">
        <v>647</v>
      </c>
      <c s="36" t="s">
        <v>107</v>
      </c>
      <c s="37">
        <v>62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38.25">
      <c r="A38" t="s">
        <v>57</v>
      </c>
      <c r="E38" s="39" t="s">
        <v>648</v>
      </c>
    </row>
    <row r="39" spans="1:16" ht="12.75">
      <c r="A39" t="s">
        <v>49</v>
      </c>
      <c s="34" t="s">
        <v>85</v>
      </c>
      <c s="34" t="s">
        <v>649</v>
      </c>
      <c s="35" t="s">
        <v>47</v>
      </c>
      <c s="6" t="s">
        <v>650</v>
      </c>
      <c s="36" t="s">
        <v>88</v>
      </c>
      <c s="37">
        <v>11.6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97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12.75">
      <c r="A42" t="s">
        <v>57</v>
      </c>
      <c r="E42" s="39" t="s">
        <v>98</v>
      </c>
    </row>
    <row r="43" spans="1:16" ht="12.75">
      <c r="A43" t="s">
        <v>49</v>
      </c>
      <c s="34" t="s">
        <v>90</v>
      </c>
      <c s="34" t="s">
        <v>651</v>
      </c>
      <c s="35" t="s">
        <v>47</v>
      </c>
      <c s="6" t="s">
        <v>652</v>
      </c>
      <c s="36" t="s">
        <v>107</v>
      </c>
      <c s="37">
        <v>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55</v>
      </c>
    </row>
    <row r="46" spans="1:5" ht="25.5">
      <c r="A46" t="s">
        <v>57</v>
      </c>
      <c r="E46" s="39" t="s">
        <v>653</v>
      </c>
    </row>
    <row r="47" spans="1:13" ht="12.75">
      <c r="A47" t="s">
        <v>46</v>
      </c>
      <c r="C47" s="31" t="s">
        <v>20</v>
      </c>
      <c r="E47" s="33" t="s">
        <v>337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166</v>
      </c>
      <c s="34" t="s">
        <v>610</v>
      </c>
      <c s="35" t="s">
        <v>47</v>
      </c>
      <c s="6" t="s">
        <v>611</v>
      </c>
      <c s="36" t="s">
        <v>61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55</v>
      </c>
    </row>
    <row r="51" spans="1:5" ht="12.75">
      <c r="A51" t="s">
        <v>57</v>
      </c>
      <c r="E51" s="39" t="s">
        <v>611</v>
      </c>
    </row>
    <row r="52" spans="1:16" ht="12.75">
      <c r="A52" t="s">
        <v>49</v>
      </c>
      <c s="34" t="s">
        <v>171</v>
      </c>
      <c s="34" t="s">
        <v>654</v>
      </c>
      <c s="35" t="s">
        <v>47</v>
      </c>
      <c s="6" t="s">
        <v>345</v>
      </c>
      <c s="36" t="s">
        <v>65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97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55</v>
      </c>
    </row>
    <row r="55" spans="1:5" ht="12.75">
      <c r="A55" t="s">
        <v>57</v>
      </c>
      <c r="E55" s="39" t="s">
        <v>98</v>
      </c>
    </row>
    <row r="56" spans="1:16" ht="12.75">
      <c r="A56" t="s">
        <v>49</v>
      </c>
      <c s="34" t="s">
        <v>175</v>
      </c>
      <c s="34" t="s">
        <v>655</v>
      </c>
      <c s="35" t="s">
        <v>47</v>
      </c>
      <c s="6" t="s">
        <v>656</v>
      </c>
      <c s="36" t="s">
        <v>61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55</v>
      </c>
    </row>
    <row r="59" spans="1:5" ht="12.75">
      <c r="A59" t="s">
        <v>57</v>
      </c>
      <c r="E59" s="39" t="s">
        <v>98</v>
      </c>
    </row>
    <row r="60" spans="1:16" ht="12.75">
      <c r="A60" t="s">
        <v>49</v>
      </c>
      <c s="34" t="s">
        <v>179</v>
      </c>
      <c s="34" t="s">
        <v>367</v>
      </c>
      <c s="35" t="s">
        <v>47</v>
      </c>
      <c s="6" t="s">
        <v>368</v>
      </c>
      <c s="36" t="s">
        <v>341</v>
      </c>
      <c s="37">
        <v>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55</v>
      </c>
    </row>
    <row r="63" spans="1:5" ht="63.75">
      <c r="A63" t="s">
        <v>57</v>
      </c>
      <c r="E63" s="39" t="s">
        <v>369</v>
      </c>
    </row>
    <row r="64" spans="1:13" ht="12.75">
      <c r="A64" t="s">
        <v>46</v>
      </c>
      <c r="C64" s="31" t="s">
        <v>613</v>
      </c>
      <c r="E64" s="33" t="s">
        <v>614</v>
      </c>
      <c r="J64" s="32">
        <f>0</f>
      </c>
      <c s="32">
        <f>0</f>
      </c>
      <c s="32">
        <f>0+L65+L69+L73+L77+L81+L85+L89+L93+L97+L101+L105+L109+L113+L117+L121+L125+L129</f>
      </c>
      <c s="32">
        <f>0+M65+M69+M73+M77+M81+M85+M89+M93+M97+M101+M105+M109+M113+M117+M121+M125+M129</f>
      </c>
    </row>
    <row r="65" spans="1:16" ht="12.75">
      <c r="A65" t="s">
        <v>49</v>
      </c>
      <c s="34" t="s">
        <v>94</v>
      </c>
      <c s="34" t="s">
        <v>657</v>
      </c>
      <c s="35" t="s">
        <v>47</v>
      </c>
      <c s="6" t="s">
        <v>658</v>
      </c>
      <c s="36" t="s">
        <v>88</v>
      </c>
      <c s="37">
        <v>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97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55</v>
      </c>
    </row>
    <row r="68" spans="1:5" ht="12.75">
      <c r="A68" t="s">
        <v>57</v>
      </c>
      <c r="E68" s="39" t="s">
        <v>98</v>
      </c>
    </row>
    <row r="69" spans="1:16" ht="12.75">
      <c r="A69" t="s">
        <v>49</v>
      </c>
      <c s="34" t="s">
        <v>99</v>
      </c>
      <c s="34" t="s">
        <v>659</v>
      </c>
      <c s="35" t="s">
        <v>47</v>
      </c>
      <c s="6" t="s">
        <v>660</v>
      </c>
      <c s="36" t="s">
        <v>88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55</v>
      </c>
    </row>
    <row r="72" spans="1:5" ht="12.75">
      <c r="A72" t="s">
        <v>57</v>
      </c>
      <c r="E72" s="39" t="s">
        <v>98</v>
      </c>
    </row>
    <row r="73" spans="1:16" ht="12.75">
      <c r="A73" t="s">
        <v>49</v>
      </c>
      <c s="34" t="s">
        <v>104</v>
      </c>
      <c s="34" t="s">
        <v>661</v>
      </c>
      <c s="35" t="s">
        <v>47</v>
      </c>
      <c s="6" t="s">
        <v>662</v>
      </c>
      <c s="36" t="s">
        <v>107</v>
      </c>
      <c s="37">
        <v>17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55</v>
      </c>
    </row>
    <row r="76" spans="1:5" ht="51">
      <c r="A76" t="s">
        <v>57</v>
      </c>
      <c r="E76" s="39" t="s">
        <v>663</v>
      </c>
    </row>
    <row r="77" spans="1:16" ht="12.75">
      <c r="A77" t="s">
        <v>49</v>
      </c>
      <c s="34" t="s">
        <v>110</v>
      </c>
      <c s="34" t="s">
        <v>664</v>
      </c>
      <c s="35" t="s">
        <v>47</v>
      </c>
      <c s="6" t="s">
        <v>583</v>
      </c>
      <c s="36" t="s">
        <v>70</v>
      </c>
      <c s="37">
        <v>3.7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55</v>
      </c>
    </row>
    <row r="80" spans="1:5" ht="51">
      <c r="A80" t="s">
        <v>57</v>
      </c>
      <c r="E80" s="39" t="s">
        <v>665</v>
      </c>
    </row>
    <row r="81" spans="1:16" ht="12.75">
      <c r="A81" t="s">
        <v>49</v>
      </c>
      <c s="34" t="s">
        <v>114</v>
      </c>
      <c s="34" t="s">
        <v>666</v>
      </c>
      <c s="35" t="s">
        <v>47</v>
      </c>
      <c s="6" t="s">
        <v>667</v>
      </c>
      <c s="36" t="s">
        <v>668</v>
      </c>
      <c s="37">
        <v>120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55</v>
      </c>
    </row>
    <row r="84" spans="1:5" ht="51">
      <c r="A84" t="s">
        <v>57</v>
      </c>
      <c r="E84" s="39" t="s">
        <v>669</v>
      </c>
    </row>
    <row r="85" spans="1:16" ht="12.75">
      <c r="A85" t="s">
        <v>49</v>
      </c>
      <c s="34" t="s">
        <v>118</v>
      </c>
      <c s="34" t="s">
        <v>105</v>
      </c>
      <c s="35" t="s">
        <v>47</v>
      </c>
      <c s="6" t="s">
        <v>592</v>
      </c>
      <c s="36" t="s">
        <v>107</v>
      </c>
      <c s="37">
        <v>83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55</v>
      </c>
    </row>
    <row r="88" spans="1:5" ht="12.75">
      <c r="A88" t="s">
        <v>57</v>
      </c>
      <c r="E88" s="39" t="s">
        <v>593</v>
      </c>
    </row>
    <row r="89" spans="1:16" ht="12.75">
      <c r="A89" t="s">
        <v>49</v>
      </c>
      <c s="34" t="s">
        <v>122</v>
      </c>
      <c s="34" t="s">
        <v>603</v>
      </c>
      <c s="35" t="s">
        <v>47</v>
      </c>
      <c s="6" t="s">
        <v>604</v>
      </c>
      <c s="36" t="s">
        <v>107</v>
      </c>
      <c s="37">
        <v>83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97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55</v>
      </c>
    </row>
    <row r="92" spans="1:5" ht="12.75">
      <c r="A92" t="s">
        <v>57</v>
      </c>
      <c r="E92" s="39" t="s">
        <v>98</v>
      </c>
    </row>
    <row r="93" spans="1:16" ht="12.75">
      <c r="A93" t="s">
        <v>49</v>
      </c>
      <c s="34" t="s">
        <v>125</v>
      </c>
      <c s="34" t="s">
        <v>605</v>
      </c>
      <c s="35" t="s">
        <v>47</v>
      </c>
      <c s="6" t="s">
        <v>606</v>
      </c>
      <c s="36" t="s">
        <v>107</v>
      </c>
      <c s="37">
        <v>83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97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55</v>
      </c>
    </row>
    <row r="96" spans="1:5" ht="12.75">
      <c r="A96" t="s">
        <v>57</v>
      </c>
      <c r="E96" s="39" t="s">
        <v>98</v>
      </c>
    </row>
    <row r="97" spans="1:16" ht="12.75">
      <c r="A97" t="s">
        <v>49</v>
      </c>
      <c s="34" t="s">
        <v>131</v>
      </c>
      <c s="34" t="s">
        <v>670</v>
      </c>
      <c s="35" t="s">
        <v>47</v>
      </c>
      <c s="6" t="s">
        <v>671</v>
      </c>
      <c s="36" t="s">
        <v>107</v>
      </c>
      <c s="37">
        <v>1.5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55</v>
      </c>
    </row>
    <row r="100" spans="1:5" ht="51">
      <c r="A100" t="s">
        <v>57</v>
      </c>
      <c r="E100" s="39" t="s">
        <v>672</v>
      </c>
    </row>
    <row r="101" spans="1:16" ht="12.75">
      <c r="A101" t="s">
        <v>49</v>
      </c>
      <c s="34" t="s">
        <v>137</v>
      </c>
      <c s="34" t="s">
        <v>673</v>
      </c>
      <c s="35" t="s">
        <v>47</v>
      </c>
      <c s="6" t="s">
        <v>674</v>
      </c>
      <c s="36" t="s">
        <v>70</v>
      </c>
      <c s="37">
        <v>0.66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55</v>
      </c>
    </row>
    <row r="104" spans="1:5" ht="165.75">
      <c r="A104" t="s">
        <v>57</v>
      </c>
      <c r="E104" s="39" t="s">
        <v>675</v>
      </c>
    </row>
    <row r="105" spans="1:16" ht="25.5">
      <c r="A105" t="s">
        <v>49</v>
      </c>
      <c s="34" t="s">
        <v>140</v>
      </c>
      <c s="34" t="s">
        <v>676</v>
      </c>
      <c s="35" t="s">
        <v>47</v>
      </c>
      <c s="6" t="s">
        <v>677</v>
      </c>
      <c s="36" t="s">
        <v>65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55</v>
      </c>
    </row>
    <row r="108" spans="1:5" ht="25.5">
      <c r="A108" t="s">
        <v>57</v>
      </c>
      <c r="E108" s="39" t="s">
        <v>678</v>
      </c>
    </row>
    <row r="109" spans="1:16" ht="12.75">
      <c r="A109" t="s">
        <v>49</v>
      </c>
      <c s="34" t="s">
        <v>143</v>
      </c>
      <c s="34" t="s">
        <v>679</v>
      </c>
      <c s="35" t="s">
        <v>47</v>
      </c>
      <c s="6" t="s">
        <v>680</v>
      </c>
      <c s="36" t="s">
        <v>107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97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12.75">
      <c r="A112" t="s">
        <v>57</v>
      </c>
      <c r="E112" s="39" t="s">
        <v>98</v>
      </c>
    </row>
    <row r="113" spans="1:16" ht="12.75">
      <c r="A113" t="s">
        <v>49</v>
      </c>
      <c s="34" t="s">
        <v>147</v>
      </c>
      <c s="34" t="s">
        <v>681</v>
      </c>
      <c s="35" t="s">
        <v>47</v>
      </c>
      <c s="6" t="s">
        <v>682</v>
      </c>
      <c s="36" t="s">
        <v>70</v>
      </c>
      <c s="37">
        <v>1.2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63.75">
      <c r="A116" t="s">
        <v>57</v>
      </c>
      <c r="E116" s="39" t="s">
        <v>683</v>
      </c>
    </row>
    <row r="117" spans="1:16" ht="25.5">
      <c r="A117" t="s">
        <v>49</v>
      </c>
      <c s="34" t="s">
        <v>152</v>
      </c>
      <c s="34" t="s">
        <v>684</v>
      </c>
      <c s="35" t="s">
        <v>47</v>
      </c>
      <c s="6" t="s">
        <v>685</v>
      </c>
      <c s="36" t="s">
        <v>70</v>
      </c>
      <c s="37">
        <v>18.3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97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12.75">
      <c r="A120" t="s">
        <v>57</v>
      </c>
      <c r="E120" s="39" t="s">
        <v>98</v>
      </c>
    </row>
    <row r="121" spans="1:16" ht="12.75">
      <c r="A121" t="s">
        <v>49</v>
      </c>
      <c s="34" t="s">
        <v>156</v>
      </c>
      <c s="34" t="s">
        <v>686</v>
      </c>
      <c s="35" t="s">
        <v>47</v>
      </c>
      <c s="6" t="s">
        <v>687</v>
      </c>
      <c s="36" t="s">
        <v>107</v>
      </c>
      <c s="37">
        <v>29.79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55</v>
      </c>
    </row>
    <row r="124" spans="1:5" ht="114.75">
      <c r="A124" t="s">
        <v>57</v>
      </c>
      <c r="E124" s="39" t="s">
        <v>688</v>
      </c>
    </row>
    <row r="125" spans="1:16" ht="25.5">
      <c r="A125" t="s">
        <v>49</v>
      </c>
      <c s="34" t="s">
        <v>159</v>
      </c>
      <c s="34" t="s">
        <v>689</v>
      </c>
      <c s="35" t="s">
        <v>47</v>
      </c>
      <c s="6" t="s">
        <v>690</v>
      </c>
      <c s="36" t="s">
        <v>325</v>
      </c>
      <c s="37">
        <v>417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55</v>
      </c>
    </row>
    <row r="128" spans="1:5" ht="76.5">
      <c r="A128" t="s">
        <v>57</v>
      </c>
      <c r="E128" s="39" t="s">
        <v>691</v>
      </c>
    </row>
    <row r="129" spans="1:16" ht="25.5">
      <c r="A129" t="s">
        <v>49</v>
      </c>
      <c s="34" t="s">
        <v>162</v>
      </c>
      <c s="34" t="s">
        <v>692</v>
      </c>
      <c s="35" t="s">
        <v>47</v>
      </c>
      <c s="6" t="s">
        <v>693</v>
      </c>
      <c s="36" t="s">
        <v>329</v>
      </c>
      <c s="37">
        <v>78.85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97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55</v>
      </c>
    </row>
    <row r="132" spans="1:5" ht="12.75">
      <c r="A132" t="s">
        <v>57</v>
      </c>
      <c r="E132" s="39" t="s">
        <v>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623</v>
      </c>
      <c r="E4" s="26" t="s">
        <v>624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25.5">
      <c r="A8" t="s">
        <v>44</v>
      </c>
      <c r="C8" s="28" t="s">
        <v>696</v>
      </c>
      <c r="E8" s="30" t="s">
        <v>695</v>
      </c>
      <c r="J8" s="29">
        <f>0+J9+J38+J43</f>
      </c>
      <c s="29">
        <f>0+K9+K38+K43</f>
      </c>
      <c s="29">
        <f>0+L9+L38+L43</f>
      </c>
      <c s="29">
        <f>0+M9+M38+M43</f>
      </c>
    </row>
    <row r="9" spans="1:13" ht="12.75">
      <c r="A9" t="s">
        <v>46</v>
      </c>
      <c r="C9" s="31" t="s">
        <v>27</v>
      </c>
      <c r="E9" s="33" t="s">
        <v>635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636</v>
      </c>
      <c s="35" t="s">
        <v>47</v>
      </c>
      <c s="6" t="s">
        <v>637</v>
      </c>
      <c s="36" t="s">
        <v>70</v>
      </c>
      <c s="37">
        <v>23.1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38.25">
      <c r="A13" t="s">
        <v>57</v>
      </c>
      <c r="E13" s="39" t="s">
        <v>638</v>
      </c>
    </row>
    <row r="14" spans="1:16" ht="12.75">
      <c r="A14" t="s">
        <v>49</v>
      </c>
      <c s="34" t="s">
        <v>27</v>
      </c>
      <c s="34" t="s">
        <v>639</v>
      </c>
      <c s="35" t="s">
        <v>47</v>
      </c>
      <c s="6" t="s">
        <v>640</v>
      </c>
      <c s="36" t="s">
        <v>70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51">
      <c r="A17" t="s">
        <v>57</v>
      </c>
      <c r="E17" s="39" t="s">
        <v>641</v>
      </c>
    </row>
    <row r="18" spans="1:16" ht="12.75">
      <c r="A18" t="s">
        <v>49</v>
      </c>
      <c s="34" t="s">
        <v>26</v>
      </c>
      <c s="34" t="s">
        <v>642</v>
      </c>
      <c s="35" t="s">
        <v>47</v>
      </c>
      <c s="6" t="s">
        <v>643</v>
      </c>
      <c s="36" t="s">
        <v>70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51">
      <c r="A21" t="s">
        <v>57</v>
      </c>
      <c r="E21" s="39" t="s">
        <v>641</v>
      </c>
    </row>
    <row r="22" spans="1:16" ht="12.75">
      <c r="A22" t="s">
        <v>49</v>
      </c>
      <c s="34" t="s">
        <v>67</v>
      </c>
      <c s="34" t="s">
        <v>644</v>
      </c>
      <c s="35" t="s">
        <v>47</v>
      </c>
      <c s="6" t="s">
        <v>645</v>
      </c>
      <c s="36" t="s">
        <v>70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51">
      <c r="A25" t="s">
        <v>57</v>
      </c>
      <c r="E25" s="39" t="s">
        <v>641</v>
      </c>
    </row>
    <row r="26" spans="1:16" ht="12.75">
      <c r="A26" t="s">
        <v>49</v>
      </c>
      <c s="34" t="s">
        <v>73</v>
      </c>
      <c s="34" t="s">
        <v>646</v>
      </c>
      <c s="35" t="s">
        <v>47</v>
      </c>
      <c s="6" t="s">
        <v>647</v>
      </c>
      <c s="36" t="s">
        <v>107</v>
      </c>
      <c s="37">
        <v>128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38.25">
      <c r="A29" t="s">
        <v>57</v>
      </c>
      <c r="E29" s="39" t="s">
        <v>648</v>
      </c>
    </row>
    <row r="30" spans="1:16" ht="12.75">
      <c r="A30" t="s">
        <v>49</v>
      </c>
      <c s="34" t="s">
        <v>77</v>
      </c>
      <c s="34" t="s">
        <v>649</v>
      </c>
      <c s="35" t="s">
        <v>47</v>
      </c>
      <c s="6" t="s">
        <v>650</v>
      </c>
      <c s="36" t="s">
        <v>88</v>
      </c>
      <c s="37">
        <v>17.6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98</v>
      </c>
    </row>
    <row r="34" spans="1:16" ht="12.75">
      <c r="A34" t="s">
        <v>49</v>
      </c>
      <c s="34" t="s">
        <v>81</v>
      </c>
      <c s="34" t="s">
        <v>651</v>
      </c>
      <c s="35" t="s">
        <v>47</v>
      </c>
      <c s="6" t="s">
        <v>652</v>
      </c>
      <c s="36" t="s">
        <v>107</v>
      </c>
      <c s="37">
        <v>120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25.5">
      <c r="A37" t="s">
        <v>57</v>
      </c>
      <c r="E37" s="39" t="s">
        <v>653</v>
      </c>
    </row>
    <row r="38" spans="1:13" ht="12.75">
      <c r="A38" t="s">
        <v>46</v>
      </c>
      <c r="C38" s="31" t="s">
        <v>20</v>
      </c>
      <c r="E38" s="33" t="s">
        <v>337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147</v>
      </c>
      <c s="34" t="s">
        <v>367</v>
      </c>
      <c s="35" t="s">
        <v>47</v>
      </c>
      <c s="6" t="s">
        <v>368</v>
      </c>
      <c s="36" t="s">
        <v>341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63.75">
      <c r="A42" t="s">
        <v>57</v>
      </c>
      <c r="E42" s="39" t="s">
        <v>369</v>
      </c>
    </row>
    <row r="43" spans="1:13" ht="12.75">
      <c r="A43" t="s">
        <v>46</v>
      </c>
      <c r="C43" s="31" t="s">
        <v>613</v>
      </c>
      <c r="E43" s="33" t="s">
        <v>614</v>
      </c>
      <c r="J43" s="32">
        <f>0</f>
      </c>
      <c s="32">
        <f>0</f>
      </c>
      <c s="32">
        <f>0+L44+L48+L52+L56+L60+L64+L68+L72+L76+L80+L84+L88+L92+L96</f>
      </c>
      <c s="32">
        <f>0+M44+M48+M52+M56+M60+M64+M68+M72+M76+M80+M84+M88+M92+M96</f>
      </c>
    </row>
    <row r="44" spans="1:16" ht="12.75">
      <c r="A44" t="s">
        <v>49</v>
      </c>
      <c s="34" t="s">
        <v>85</v>
      </c>
      <c s="34" t="s">
        <v>659</v>
      </c>
      <c s="35" t="s">
        <v>47</v>
      </c>
      <c s="6" t="s">
        <v>660</v>
      </c>
      <c s="36" t="s">
        <v>88</v>
      </c>
      <c s="37">
        <v>12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55</v>
      </c>
    </row>
    <row r="47" spans="1:5" ht="12.75">
      <c r="A47" t="s">
        <v>57</v>
      </c>
      <c r="E47" s="39" t="s">
        <v>98</v>
      </c>
    </row>
    <row r="48" spans="1:16" ht="12.75">
      <c r="A48" t="s">
        <v>49</v>
      </c>
      <c s="34" t="s">
        <v>90</v>
      </c>
      <c s="34" t="s">
        <v>664</v>
      </c>
      <c s="35" t="s">
        <v>47</v>
      </c>
      <c s="6" t="s">
        <v>583</v>
      </c>
      <c s="36" t="s">
        <v>70</v>
      </c>
      <c s="37">
        <v>4.2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55</v>
      </c>
    </row>
    <row r="51" spans="1:5" ht="51">
      <c r="A51" t="s">
        <v>57</v>
      </c>
      <c r="E51" s="39" t="s">
        <v>665</v>
      </c>
    </row>
    <row r="52" spans="1:16" ht="12.75">
      <c r="A52" t="s">
        <v>49</v>
      </c>
      <c s="34" t="s">
        <v>94</v>
      </c>
      <c s="34" t="s">
        <v>105</v>
      </c>
      <c s="35" t="s">
        <v>47</v>
      </c>
      <c s="6" t="s">
        <v>592</v>
      </c>
      <c s="36" t="s">
        <v>107</v>
      </c>
      <c s="37">
        <v>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55</v>
      </c>
    </row>
    <row r="55" spans="1:5" ht="12.75">
      <c r="A55" t="s">
        <v>57</v>
      </c>
      <c r="E55" s="39" t="s">
        <v>593</v>
      </c>
    </row>
    <row r="56" spans="1:16" ht="12.75">
      <c r="A56" t="s">
        <v>49</v>
      </c>
      <c s="34" t="s">
        <v>99</v>
      </c>
      <c s="34" t="s">
        <v>603</v>
      </c>
      <c s="35" t="s">
        <v>47</v>
      </c>
      <c s="6" t="s">
        <v>604</v>
      </c>
      <c s="36" t="s">
        <v>107</v>
      </c>
      <c s="37">
        <v>60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97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55</v>
      </c>
    </row>
    <row r="59" spans="1:5" ht="12.75">
      <c r="A59" t="s">
        <v>57</v>
      </c>
      <c r="E59" s="39" t="s">
        <v>98</v>
      </c>
    </row>
    <row r="60" spans="1:16" ht="12.75">
      <c r="A60" t="s">
        <v>49</v>
      </c>
      <c s="34" t="s">
        <v>104</v>
      </c>
      <c s="34" t="s">
        <v>605</v>
      </c>
      <c s="35" t="s">
        <v>47</v>
      </c>
      <c s="6" t="s">
        <v>606</v>
      </c>
      <c s="36" t="s">
        <v>107</v>
      </c>
      <c s="37">
        <v>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55</v>
      </c>
    </row>
    <row r="63" spans="1:5" ht="12.75">
      <c r="A63" t="s">
        <v>57</v>
      </c>
      <c r="E63" s="39" t="s">
        <v>98</v>
      </c>
    </row>
    <row r="64" spans="1:16" ht="12.75">
      <c r="A64" t="s">
        <v>49</v>
      </c>
      <c s="34" t="s">
        <v>110</v>
      </c>
      <c s="34" t="s">
        <v>697</v>
      </c>
      <c s="35" t="s">
        <v>47</v>
      </c>
      <c s="6" t="s">
        <v>698</v>
      </c>
      <c s="36" t="s">
        <v>88</v>
      </c>
      <c s="37">
        <v>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98</v>
      </c>
    </row>
    <row r="68" spans="1:16" ht="12.75">
      <c r="A68" t="s">
        <v>49</v>
      </c>
      <c s="34" t="s">
        <v>114</v>
      </c>
      <c s="34" t="s">
        <v>699</v>
      </c>
      <c s="35" t="s">
        <v>47</v>
      </c>
      <c s="6" t="s">
        <v>700</v>
      </c>
      <c s="36" t="s">
        <v>88</v>
      </c>
      <c s="37">
        <v>7.5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02">
      <c r="A71" t="s">
        <v>57</v>
      </c>
      <c r="E71" s="39" t="s">
        <v>701</v>
      </c>
    </row>
    <row r="72" spans="1:16" ht="12.75">
      <c r="A72" t="s">
        <v>49</v>
      </c>
      <c s="34" t="s">
        <v>118</v>
      </c>
      <c s="34" t="s">
        <v>670</v>
      </c>
      <c s="35" t="s">
        <v>47</v>
      </c>
      <c s="6" t="s">
        <v>671</v>
      </c>
      <c s="36" t="s">
        <v>107</v>
      </c>
      <c s="37">
        <v>4.25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51">
      <c r="A75" t="s">
        <v>57</v>
      </c>
      <c r="E75" s="39" t="s">
        <v>672</v>
      </c>
    </row>
    <row r="76" spans="1:16" ht="12.75">
      <c r="A76" t="s">
        <v>49</v>
      </c>
      <c s="34" t="s">
        <v>122</v>
      </c>
      <c s="34" t="s">
        <v>673</v>
      </c>
      <c s="35" t="s">
        <v>47</v>
      </c>
      <c s="6" t="s">
        <v>674</v>
      </c>
      <c s="36" t="s">
        <v>70</v>
      </c>
      <c s="37">
        <v>1.56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165.75">
      <c r="A79" t="s">
        <v>57</v>
      </c>
      <c r="E79" s="39" t="s">
        <v>675</v>
      </c>
    </row>
    <row r="80" spans="1:16" ht="25.5">
      <c r="A80" t="s">
        <v>49</v>
      </c>
      <c s="34" t="s">
        <v>125</v>
      </c>
      <c s="34" t="s">
        <v>676</v>
      </c>
      <c s="35" t="s">
        <v>47</v>
      </c>
      <c s="6" t="s">
        <v>677</v>
      </c>
      <c s="36" t="s">
        <v>65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25.5">
      <c r="A83" t="s">
        <v>57</v>
      </c>
      <c r="E83" s="39" t="s">
        <v>678</v>
      </c>
    </row>
    <row r="84" spans="1:16" ht="12.75">
      <c r="A84" t="s">
        <v>49</v>
      </c>
      <c s="34" t="s">
        <v>131</v>
      </c>
      <c s="34" t="s">
        <v>679</v>
      </c>
      <c s="35" t="s">
        <v>47</v>
      </c>
      <c s="6" t="s">
        <v>680</v>
      </c>
      <c s="36" t="s">
        <v>107</v>
      </c>
      <c s="37">
        <v>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57</v>
      </c>
      <c r="E87" s="39" t="s">
        <v>98</v>
      </c>
    </row>
    <row r="88" spans="1:16" ht="12.75">
      <c r="A88" t="s">
        <v>49</v>
      </c>
      <c s="34" t="s">
        <v>137</v>
      </c>
      <c s="34" t="s">
        <v>681</v>
      </c>
      <c s="35" t="s">
        <v>47</v>
      </c>
      <c s="6" t="s">
        <v>682</v>
      </c>
      <c s="36" t="s">
        <v>70</v>
      </c>
      <c s="37">
        <v>7.6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63.75">
      <c r="A91" t="s">
        <v>57</v>
      </c>
      <c r="E91" s="39" t="s">
        <v>683</v>
      </c>
    </row>
    <row r="92" spans="1:16" ht="25.5">
      <c r="A92" t="s">
        <v>49</v>
      </c>
      <c s="34" t="s">
        <v>140</v>
      </c>
      <c s="34" t="s">
        <v>684</v>
      </c>
      <c s="35" t="s">
        <v>47</v>
      </c>
      <c s="6" t="s">
        <v>685</v>
      </c>
      <c s="36" t="s">
        <v>70</v>
      </c>
      <c s="37">
        <v>32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98</v>
      </c>
    </row>
    <row r="96" spans="1:16" ht="25.5">
      <c r="A96" t="s">
        <v>49</v>
      </c>
      <c s="34" t="s">
        <v>143</v>
      </c>
      <c s="34" t="s">
        <v>692</v>
      </c>
      <c s="35" t="s">
        <v>47</v>
      </c>
      <c s="6" t="s">
        <v>693</v>
      </c>
      <c s="36" t="s">
        <v>329</v>
      </c>
      <c s="37">
        <v>75.24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2.75">
      <c r="A99" t="s">
        <v>57</v>
      </c>
      <c r="E99" s="39" t="s">
        <v>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623</v>
      </c>
      <c r="E4" s="26" t="s">
        <v>624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704</v>
      </c>
      <c r="E8" s="30" t="s">
        <v>703</v>
      </c>
      <c r="J8" s="29">
        <f>0+J9+J38+J43</f>
      </c>
      <c s="29">
        <f>0+K9+K38+K43</f>
      </c>
      <c s="29">
        <f>0+L9+L38+L43</f>
      </c>
      <c s="29">
        <f>0+M9+M38+M43</f>
      </c>
    </row>
    <row r="9" spans="1:13" ht="12.75">
      <c r="A9" t="s">
        <v>46</v>
      </c>
      <c r="C9" s="31" t="s">
        <v>27</v>
      </c>
      <c r="E9" s="33" t="s">
        <v>635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636</v>
      </c>
      <c s="35" t="s">
        <v>47</v>
      </c>
      <c s="6" t="s">
        <v>637</v>
      </c>
      <c s="36" t="s">
        <v>70</v>
      </c>
      <c s="37">
        <v>13.3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38.25">
      <c r="A13" t="s">
        <v>57</v>
      </c>
      <c r="E13" s="39" t="s">
        <v>638</v>
      </c>
    </row>
    <row r="14" spans="1:16" ht="12.75">
      <c r="A14" t="s">
        <v>49</v>
      </c>
      <c s="34" t="s">
        <v>27</v>
      </c>
      <c s="34" t="s">
        <v>639</v>
      </c>
      <c s="35" t="s">
        <v>47</v>
      </c>
      <c s="6" t="s">
        <v>640</v>
      </c>
      <c s="36" t="s">
        <v>70</v>
      </c>
      <c s="37">
        <v>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51">
      <c r="A17" t="s">
        <v>57</v>
      </c>
      <c r="E17" s="39" t="s">
        <v>641</v>
      </c>
    </row>
    <row r="18" spans="1:16" ht="12.75">
      <c r="A18" t="s">
        <v>49</v>
      </c>
      <c s="34" t="s">
        <v>26</v>
      </c>
      <c s="34" t="s">
        <v>642</v>
      </c>
      <c s="35" t="s">
        <v>47</v>
      </c>
      <c s="6" t="s">
        <v>643</v>
      </c>
      <c s="36" t="s">
        <v>70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51">
      <c r="A21" t="s">
        <v>57</v>
      </c>
      <c r="E21" s="39" t="s">
        <v>641</v>
      </c>
    </row>
    <row r="22" spans="1:16" ht="12.75">
      <c r="A22" t="s">
        <v>49</v>
      </c>
      <c s="34" t="s">
        <v>67</v>
      </c>
      <c s="34" t="s">
        <v>644</v>
      </c>
      <c s="35" t="s">
        <v>47</v>
      </c>
      <c s="6" t="s">
        <v>645</v>
      </c>
      <c s="36" t="s">
        <v>70</v>
      </c>
      <c s="37">
        <v>0.9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51">
      <c r="A25" t="s">
        <v>57</v>
      </c>
      <c r="E25" s="39" t="s">
        <v>641</v>
      </c>
    </row>
    <row r="26" spans="1:16" ht="12.75">
      <c r="A26" t="s">
        <v>49</v>
      </c>
      <c s="34" t="s">
        <v>73</v>
      </c>
      <c s="34" t="s">
        <v>646</v>
      </c>
      <c s="35" t="s">
        <v>47</v>
      </c>
      <c s="6" t="s">
        <v>647</v>
      </c>
      <c s="36" t="s">
        <v>107</v>
      </c>
      <c s="37">
        <v>47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38.25">
      <c r="A29" t="s">
        <v>57</v>
      </c>
      <c r="E29" s="39" t="s">
        <v>648</v>
      </c>
    </row>
    <row r="30" spans="1:16" ht="12.75">
      <c r="A30" t="s">
        <v>49</v>
      </c>
      <c s="34" t="s">
        <v>77</v>
      </c>
      <c s="34" t="s">
        <v>649</v>
      </c>
      <c s="35" t="s">
        <v>47</v>
      </c>
      <c s="6" t="s">
        <v>650</v>
      </c>
      <c s="36" t="s">
        <v>88</v>
      </c>
      <c s="37">
        <v>5.3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12.75">
      <c r="A33" t="s">
        <v>57</v>
      </c>
      <c r="E33" s="39" t="s">
        <v>98</v>
      </c>
    </row>
    <row r="34" spans="1:16" ht="12.75">
      <c r="A34" t="s">
        <v>49</v>
      </c>
      <c s="34" t="s">
        <v>81</v>
      </c>
      <c s="34" t="s">
        <v>651</v>
      </c>
      <c s="35" t="s">
        <v>47</v>
      </c>
      <c s="6" t="s">
        <v>652</v>
      </c>
      <c s="36" t="s">
        <v>107</v>
      </c>
      <c s="37">
        <v>106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25.5">
      <c r="A37" t="s">
        <v>57</v>
      </c>
      <c r="E37" s="39" t="s">
        <v>653</v>
      </c>
    </row>
    <row r="38" spans="1:13" ht="12.75">
      <c r="A38" t="s">
        <v>46</v>
      </c>
      <c r="C38" s="31" t="s">
        <v>20</v>
      </c>
      <c r="E38" s="33" t="s">
        <v>337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143</v>
      </c>
      <c s="34" t="s">
        <v>367</v>
      </c>
      <c s="35" t="s">
        <v>47</v>
      </c>
      <c s="6" t="s">
        <v>368</v>
      </c>
      <c s="36" t="s">
        <v>341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63.75">
      <c r="A42" t="s">
        <v>57</v>
      </c>
      <c r="E42" s="39" t="s">
        <v>369</v>
      </c>
    </row>
    <row r="43" spans="1:13" ht="12.75">
      <c r="A43" t="s">
        <v>46</v>
      </c>
      <c r="C43" s="31" t="s">
        <v>613</v>
      </c>
      <c r="E43" s="33" t="s">
        <v>614</v>
      </c>
      <c r="J43" s="32">
        <f>0</f>
      </c>
      <c s="32">
        <f>0</f>
      </c>
      <c s="32">
        <f>0+L44+L48+L52+L56+L60+L64+L68+L72+L76+L80+L84+L88+L92</f>
      </c>
      <c s="32">
        <f>0+M44+M48+M52+M56+M60+M64+M68+M72+M76+M80+M84+M88+M92</f>
      </c>
    </row>
    <row r="44" spans="1:16" ht="12.75">
      <c r="A44" t="s">
        <v>49</v>
      </c>
      <c s="34" t="s">
        <v>85</v>
      </c>
      <c s="34" t="s">
        <v>657</v>
      </c>
      <c s="35" t="s">
        <v>47</v>
      </c>
      <c s="6" t="s">
        <v>658</v>
      </c>
      <c s="36" t="s">
        <v>88</v>
      </c>
      <c s="37">
        <v>17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55</v>
      </c>
    </row>
    <row r="47" spans="1:5" ht="12.75">
      <c r="A47" t="s">
        <v>57</v>
      </c>
      <c r="E47" s="39" t="s">
        <v>98</v>
      </c>
    </row>
    <row r="48" spans="1:16" ht="12.75">
      <c r="A48" t="s">
        <v>49</v>
      </c>
      <c s="34" t="s">
        <v>90</v>
      </c>
      <c s="34" t="s">
        <v>659</v>
      </c>
      <c s="35" t="s">
        <v>47</v>
      </c>
      <c s="6" t="s">
        <v>660</v>
      </c>
      <c s="36" t="s">
        <v>88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97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55</v>
      </c>
    </row>
    <row r="51" spans="1:5" ht="12.75">
      <c r="A51" t="s">
        <v>57</v>
      </c>
      <c r="E51" s="39" t="s">
        <v>98</v>
      </c>
    </row>
    <row r="52" spans="1:16" ht="25.5">
      <c r="A52" t="s">
        <v>49</v>
      </c>
      <c s="34" t="s">
        <v>94</v>
      </c>
      <c s="34" t="s">
        <v>705</v>
      </c>
      <c s="35" t="s">
        <v>47</v>
      </c>
      <c s="6" t="s">
        <v>706</v>
      </c>
      <c s="36" t="s">
        <v>107</v>
      </c>
      <c s="37">
        <v>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55</v>
      </c>
    </row>
    <row r="55" spans="1:5" ht="51">
      <c r="A55" t="s">
        <v>57</v>
      </c>
      <c r="E55" s="39" t="s">
        <v>663</v>
      </c>
    </row>
    <row r="56" spans="1:16" ht="12.75">
      <c r="A56" t="s">
        <v>49</v>
      </c>
      <c s="34" t="s">
        <v>99</v>
      </c>
      <c s="34" t="s">
        <v>105</v>
      </c>
      <c s="35" t="s">
        <v>47</v>
      </c>
      <c s="6" t="s">
        <v>592</v>
      </c>
      <c s="36" t="s">
        <v>107</v>
      </c>
      <c s="37">
        <v>65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55</v>
      </c>
    </row>
    <row r="59" spans="1:5" ht="12.75">
      <c r="A59" t="s">
        <v>57</v>
      </c>
      <c r="E59" s="39" t="s">
        <v>593</v>
      </c>
    </row>
    <row r="60" spans="1:16" ht="12.75">
      <c r="A60" t="s">
        <v>49</v>
      </c>
      <c s="34" t="s">
        <v>104</v>
      </c>
      <c s="34" t="s">
        <v>603</v>
      </c>
      <c s="35" t="s">
        <v>47</v>
      </c>
      <c s="6" t="s">
        <v>604</v>
      </c>
      <c s="36" t="s">
        <v>107</v>
      </c>
      <c s="37">
        <v>65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55</v>
      </c>
    </row>
    <row r="63" spans="1:5" ht="12.75">
      <c r="A63" t="s">
        <v>57</v>
      </c>
      <c r="E63" s="39" t="s">
        <v>98</v>
      </c>
    </row>
    <row r="64" spans="1:16" ht="12.75">
      <c r="A64" t="s">
        <v>49</v>
      </c>
      <c s="34" t="s">
        <v>110</v>
      </c>
      <c s="34" t="s">
        <v>605</v>
      </c>
      <c s="35" t="s">
        <v>47</v>
      </c>
      <c s="6" t="s">
        <v>606</v>
      </c>
      <c s="36" t="s">
        <v>107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97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2.75">
      <c r="A67" t="s">
        <v>57</v>
      </c>
      <c r="E67" s="39" t="s">
        <v>98</v>
      </c>
    </row>
    <row r="68" spans="1:16" ht="12.75">
      <c r="A68" t="s">
        <v>49</v>
      </c>
      <c s="34" t="s">
        <v>114</v>
      </c>
      <c s="34" t="s">
        <v>697</v>
      </c>
      <c s="35" t="s">
        <v>47</v>
      </c>
      <c s="6" t="s">
        <v>698</v>
      </c>
      <c s="36" t="s">
        <v>88</v>
      </c>
      <c s="37">
        <v>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12.75">
      <c r="A71" t="s">
        <v>57</v>
      </c>
      <c r="E71" s="39" t="s">
        <v>98</v>
      </c>
    </row>
    <row r="72" spans="1:16" ht="12.75">
      <c r="A72" t="s">
        <v>49</v>
      </c>
      <c s="34" t="s">
        <v>118</v>
      </c>
      <c s="34" t="s">
        <v>673</v>
      </c>
      <c s="35" t="s">
        <v>47</v>
      </c>
      <c s="6" t="s">
        <v>674</v>
      </c>
      <c s="36" t="s">
        <v>70</v>
      </c>
      <c s="37">
        <v>0.78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65.75">
      <c r="A75" t="s">
        <v>57</v>
      </c>
      <c r="E75" s="39" t="s">
        <v>675</v>
      </c>
    </row>
    <row r="76" spans="1:16" ht="25.5">
      <c r="A76" t="s">
        <v>49</v>
      </c>
      <c s="34" t="s">
        <v>122</v>
      </c>
      <c s="34" t="s">
        <v>676</v>
      </c>
      <c s="35" t="s">
        <v>47</v>
      </c>
      <c s="6" t="s">
        <v>677</v>
      </c>
      <c s="36" t="s">
        <v>65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25.5">
      <c r="A79" t="s">
        <v>57</v>
      </c>
      <c r="E79" s="39" t="s">
        <v>678</v>
      </c>
    </row>
    <row r="80" spans="1:16" ht="12.75">
      <c r="A80" t="s">
        <v>49</v>
      </c>
      <c s="34" t="s">
        <v>125</v>
      </c>
      <c s="34" t="s">
        <v>679</v>
      </c>
      <c s="35" t="s">
        <v>47</v>
      </c>
      <c s="6" t="s">
        <v>680</v>
      </c>
      <c s="36" t="s">
        <v>107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57</v>
      </c>
      <c r="E83" s="39" t="s">
        <v>98</v>
      </c>
    </row>
    <row r="84" spans="1:16" ht="12.75">
      <c r="A84" t="s">
        <v>49</v>
      </c>
      <c s="34" t="s">
        <v>131</v>
      </c>
      <c s="34" t="s">
        <v>681</v>
      </c>
      <c s="35" t="s">
        <v>47</v>
      </c>
      <c s="6" t="s">
        <v>682</v>
      </c>
      <c s="36" t="s">
        <v>70</v>
      </c>
      <c s="37">
        <v>11.9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63.75">
      <c r="A87" t="s">
        <v>57</v>
      </c>
      <c r="E87" s="39" t="s">
        <v>683</v>
      </c>
    </row>
    <row r="88" spans="1:16" ht="25.5">
      <c r="A88" t="s">
        <v>49</v>
      </c>
      <c s="34" t="s">
        <v>137</v>
      </c>
      <c s="34" t="s">
        <v>684</v>
      </c>
      <c s="35" t="s">
        <v>47</v>
      </c>
      <c s="6" t="s">
        <v>685</v>
      </c>
      <c s="36" t="s">
        <v>70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12.75">
      <c r="A91" t="s">
        <v>57</v>
      </c>
      <c r="E91" s="39" t="s">
        <v>98</v>
      </c>
    </row>
    <row r="92" spans="1:16" ht="25.5">
      <c r="A92" t="s">
        <v>49</v>
      </c>
      <c s="34" t="s">
        <v>140</v>
      </c>
      <c s="34" t="s">
        <v>692</v>
      </c>
      <c s="35" t="s">
        <v>47</v>
      </c>
      <c s="6" t="s">
        <v>693</v>
      </c>
      <c s="36" t="s">
        <v>329</v>
      </c>
      <c s="37">
        <v>41.61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